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9470" windowHeight="9525" tabRatio="715" activeTab="0"/>
  </bookViews>
  <sheets>
    <sheet name="Contents" sheetId="1" r:id="rId1"/>
    <sheet name="A. Filter Table" sheetId="2" r:id="rId2"/>
    <sheet name="Table_1" sheetId="3" r:id="rId3"/>
    <sheet name="Table_2" sheetId="4" r:id="rId4"/>
    <sheet name="Table_3" sheetId="5" r:id="rId5"/>
    <sheet name="Table_4" sheetId="6" r:id="rId6"/>
    <sheet name="Table_5" sheetId="7" r:id="rId7"/>
    <sheet name="Table_6" sheetId="8" r:id="rId8"/>
    <sheet name="Table_7" sheetId="9" r:id="rId9"/>
    <sheet name="Table_8" sheetId="10" r:id="rId10"/>
    <sheet name="Table_9" sheetId="11" r:id="rId11"/>
    <sheet name="Table_10" sheetId="12" r:id="rId12"/>
    <sheet name="Table_11" sheetId="13" r:id="rId13"/>
  </sheets>
  <definedNames>
    <definedName name="_34150DS0054_Migrants__Migrant_Data_Matrices__2015" localSheetId="2">'Table_1'!$A$2</definedName>
    <definedName name="_34150DS0054_Migrants__Migrant_Data_Matrices__2015" localSheetId="3">'Table_2'!$A$2</definedName>
    <definedName name="_xlnm._FilterDatabase" localSheetId="1" hidden="1">'A. Filter Table'!$B$6:$AD$145</definedName>
    <definedName name="_xlnm.Print_Area" localSheetId="0">'Contents'!$A$1:$C$33</definedName>
    <definedName name="_xlnm.Print_Area" localSheetId="2">'Table_1'!$A$1:$EJ$37</definedName>
    <definedName name="_xlnm.Print_Area" localSheetId="11">'Table_10'!$A$1:$O$37</definedName>
    <definedName name="_xlnm.Print_Area" localSheetId="12">'Table_11'!$A$1:$BS$37</definedName>
    <definedName name="_xlnm.Print_Area" localSheetId="3">'Table_2'!$A$1:$EJ$37</definedName>
    <definedName name="_xlnm.Print_Area" localSheetId="4">'Table_3'!$A$1:$J$37</definedName>
    <definedName name="_xlnm.Print_Area" localSheetId="5">'Table_4'!$A$1:$L$37</definedName>
    <definedName name="_xlnm.Print_Area" localSheetId="6">'Table_5'!$A$1:$S$37</definedName>
    <definedName name="_xlnm.Print_Area" localSheetId="7">'Table_6'!$A$1:$U$37</definedName>
    <definedName name="_xlnm.Print_Area" localSheetId="8">'Table_7'!$A$1:$Y$37</definedName>
    <definedName name="_xlnm.Print_Area" localSheetId="9">'Table_8'!$A$1:$I$37</definedName>
    <definedName name="_xlnm.Print_Area" localSheetId="10">'Table_9'!$A$1:$AB$37</definedName>
    <definedName name="_xlnm.Print_Titles" localSheetId="1">'A. Filter Table'!$A:$A,'A. Filter Table'!$1:$6</definedName>
    <definedName name="_xlnm.Print_Titles" localSheetId="2">'Table_1'!$A:$A,'Table_1'!$1:$5</definedName>
    <definedName name="_xlnm.Print_Titles" localSheetId="11">'Table_10'!$A:$A</definedName>
    <definedName name="_xlnm.Print_Titles" localSheetId="12">'Table_11'!$A:$A</definedName>
    <definedName name="_xlnm.Print_Titles" localSheetId="3">'Table_2'!$A:$A,'Table_2'!$1:$5</definedName>
    <definedName name="_xlnm.Print_Titles" localSheetId="7">'Table_6'!$A:$A</definedName>
    <definedName name="_xlnm.Print_Titles" localSheetId="8">'Table_7'!$A:$A</definedName>
    <definedName name="_xlnm.Print_Titles" localSheetId="10">'Table_9'!$A:$A</definedName>
    <definedName name="TopOfTable_Table_1" localSheetId="2">'Table_1'!$A$2</definedName>
    <definedName name="TopOfTable_Table_1">#REF!</definedName>
    <definedName name="TopOfTable_Table_10">'Table_10'!$A$2</definedName>
    <definedName name="TopOfTable_Table_11">'Table_11'!$A$2</definedName>
    <definedName name="TopOfTable_Table_2" localSheetId="3">'Table_2'!$A$2</definedName>
    <definedName name="TopOfTable_Table_2">#REF!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'Contents'!$A$1:$C$33</definedName>
    <definedName name="Z_CBC3E961_FC07_44CB_9BD5_577306206B5B_.wvu.PrintArea" localSheetId="2" hidden="1">'Table_1'!$A$1:$EB$37</definedName>
    <definedName name="Z_CBC3E961_FC07_44CB_9BD5_577306206B5B_.wvu.PrintArea" localSheetId="11" hidden="1">'Table_10'!$A$1:$O$30</definedName>
    <definedName name="Z_CBC3E961_FC07_44CB_9BD5_577306206B5B_.wvu.PrintArea" localSheetId="12" hidden="1">'Table_11'!$A$1:$AL$30</definedName>
    <definedName name="Z_CBC3E961_FC07_44CB_9BD5_577306206B5B_.wvu.PrintArea" localSheetId="3" hidden="1">'Table_2'!$A$1:$DZ$30</definedName>
    <definedName name="Z_CBC3E961_FC07_44CB_9BD5_577306206B5B_.wvu.PrintArea" localSheetId="4" hidden="1">'Table_3'!$A$1:$J$29</definedName>
    <definedName name="Z_CBC3E961_FC07_44CB_9BD5_577306206B5B_.wvu.PrintArea" localSheetId="5" hidden="1">'Table_4'!$A$1:$L$30</definedName>
    <definedName name="Z_CBC3E961_FC07_44CB_9BD5_577306206B5B_.wvu.PrintArea" localSheetId="6" hidden="1">'Table_5'!$A$1:$Q$30</definedName>
    <definedName name="Z_CBC3E961_FC07_44CB_9BD5_577306206B5B_.wvu.PrintArea" localSheetId="7" hidden="1">'Table_6'!$A$1:$U$30</definedName>
    <definedName name="Z_CBC3E961_FC07_44CB_9BD5_577306206B5B_.wvu.PrintArea" localSheetId="8" hidden="1">'Table_7'!$A$1:$Y$30</definedName>
    <definedName name="Z_CBC3E961_FC07_44CB_9BD5_577306206B5B_.wvu.PrintArea" localSheetId="9" hidden="1">'Table_8'!$A$1:$I$30</definedName>
    <definedName name="Z_CBC3E961_FC07_44CB_9BD5_577306206B5B_.wvu.PrintArea" localSheetId="10" hidden="1">'Table_9'!$A$1:$X$29</definedName>
  </definedNames>
  <calcPr fullCalcOnLoad="1"/>
</workbook>
</file>

<file path=xl/sharedStrings.xml><?xml version="1.0" encoding="utf-8"?>
<sst xmlns="http://schemas.openxmlformats.org/spreadsheetml/2006/main" count="18695" uniqueCount="128">
  <si>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</si>
  <si>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</si>
  <si>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</si>
  <si>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</si>
  <si>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</si>
  <si>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</si>
  <si>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</si>
  <si>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</si>
  <si>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</si>
  <si>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</si>
  <si>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</si>
  <si>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</si>
  <si>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</si>
  <si>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</si>
  <si>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</si>
  <si>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</si>
  <si>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</si>
  <si>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</si>
  <si>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</si>
  <si>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</si>
  <si>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</si>
  <si>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</si>
  <si>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</si>
  <si>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</si>
  <si>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</si>
  <si>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</si>
  <si>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</si>
  <si>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</si>
  <si>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</si>
  <si>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</si>
  <si>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</si>
  <si>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</si>
  <si>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</si>
  <si>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</si>
  <si>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</si>
  <si>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</si>
  <si>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</si>
  <si>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</si>
  <si>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</si>
  <si>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</si>
  <si>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</si>
  <si>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</si>
  <si>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</si>
  <si>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</si>
  <si>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</si>
  <si>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</si>
  <si>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</si>
  <si>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</si>
  <si>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</si>
  <si>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</si>
  <si>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</si>
  <si>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</si>
  <si>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</si>
  <si>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</si>
  <si>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</si>
  <si>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</si>
  <si>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</si>
  <si>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</si>
  <si>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</si>
  <si>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</si>
  <si>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</si>
  <si>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Birthplace of Female Parent (Australia or overseas)</t>
  </si>
  <si>
    <t>Birthplace of Male Parent (Australia or overseas)</t>
  </si>
  <si>
    <t>Birthplace of Parents (Australia or overseas)</t>
  </si>
  <si>
    <t>Language spoken at home</t>
  </si>
  <si>
    <t>Visa applicant status</t>
  </si>
  <si>
    <t>Visa location of application</t>
  </si>
  <si>
    <t>Australian Census and Migrants Integrated Dataset 2011 Datacube - Australia</t>
  </si>
  <si>
    <t>Australian Census and Migrants Integrated Dataset 2011 Datacube - Australian Capital Territory</t>
  </si>
  <si>
    <t>Australian Census and Migrants Integrated Dataset 2011 Datacube - New South Wales</t>
  </si>
  <si>
    <t>Australian Census and Migrants Integrated Dataset 2011 Datacube - Northern Territory</t>
  </si>
  <si>
    <t>Australian Census and Migrants Integrated Dataset 2011 Datacube - Queensland</t>
  </si>
  <si>
    <t>Australian Census and Migrants Integrated Dataset 2011 Datacube - South Australia</t>
  </si>
  <si>
    <t>Australian Census and Migrants Integrated Dataset 2011 Datacube - Tasmania</t>
  </si>
  <si>
    <t>Australian Census and Migrants Integrated Dataset 2011 Datacube - Victoria</t>
  </si>
  <si>
    <t>Australian Census and Migrants Integrated Dataset 2011 Datacube - Western Australia</t>
  </si>
  <si>
    <t>Residency status</t>
  </si>
  <si>
    <t>New Zealand citizenship</t>
  </si>
  <si>
    <t>Migrant Data Cubes</t>
  </si>
  <si>
    <t>Migrant Data Items</t>
  </si>
  <si>
    <t>General Social Survey 2014 Table 12</t>
  </si>
  <si>
    <t>General Social Survey 2010</t>
  </si>
  <si>
    <t>General Social Survey 2002</t>
  </si>
  <si>
    <t>Filter Table</t>
  </si>
  <si>
    <t>A</t>
  </si>
  <si>
    <t>Country of birth 
(person)</t>
  </si>
  <si>
    <t>Country of birth 
(mother)</t>
  </si>
  <si>
    <t>Country of birth 
(father)</t>
  </si>
  <si>
    <t>Country of birth 
(parents)</t>
  </si>
  <si>
    <t>Birthplace of 
Female Parent (Australia or overseas)</t>
  </si>
  <si>
    <t>Country of last 
residence</t>
  </si>
  <si>
    <t>Proficiency in spoken 
English</t>
  </si>
  <si>
    <t>Visa location of 
application</t>
  </si>
  <si>
    <t>Instructions. The Filter Table allows you to shortlist the Migrant Data Cubes that contain at least one Migrant Data Item of your choice. 
Click on the arrow in the heading of a column to filter your results. A 'Yes' means that the Data item is available in the Migrant Data Cube. 
Multiple heading selections are possible. 
Reset the list by clearing the filter.</t>
  </si>
  <si>
    <t xml:space="preserve">            Australian Bureau of Statistics</t>
  </si>
  <si>
    <t>Cultural and Linguistic Characteristics of People using Mental Health Services and Prescription Medications, 2011: Table 1</t>
  </si>
  <si>
    <t>Cultural and Linguistic Characteristics of People using Mental Health Services and Prescription Medications, 2011: Table 2</t>
  </si>
  <si>
    <t>Cultural and Linguistic Characteristics of People using Mental Health Services and Prescription Medications, 2011: Table 3</t>
  </si>
  <si>
    <t>Cultural and Linguistic Characteristics of People using Mental Health Services and Prescription Medications, 2011: Table 4</t>
  </si>
  <si>
    <t>Cultural and Linguistic Characteristics of People using Mental Health Services and Prescription Medications, 2011: Table 5</t>
  </si>
  <si>
    <t>Cultural and Linguistic Characteristics of People using Mental Health Services and Prescription Medications, 2011: Table 6</t>
  </si>
  <si>
    <t>Cultural and Linguistic Characteristics of People using Mental Health Services and Prescription Medications, 2011: Table 7</t>
  </si>
  <si>
    <t xml:space="preserve">Migration Australia 2016-17- Net Overseas Migration by Country of Birth </t>
  </si>
  <si>
    <t xml:space="preserve">Migration Australia 2016-17- Estimated Resident Population by Country of Birth </t>
  </si>
  <si>
    <t>Births 2013</t>
  </si>
  <si>
    <t xml:space="preserve">Births 2012 </t>
  </si>
  <si>
    <t>Births 2012</t>
  </si>
  <si>
    <t>Australian Census and Migrants Integrated Dataset 2016 Datacube - Western Australia</t>
  </si>
  <si>
    <t>Deaths 2017</t>
  </si>
  <si>
    <t>Causes of Death 2005</t>
  </si>
  <si>
    <t>Education and Work 2017</t>
  </si>
  <si>
    <t>Released at 11:30 am (Canberra time) 19 December 2018</t>
  </si>
  <si>
    <t>34150DS0054 Migrants, Migrant Data Matrices, 2018</t>
  </si>
  <si>
    <t xml:space="preserve">Migration Australia 2016-17- State and Territory Composition of Country of Birth </t>
  </si>
  <si>
    <t>© Commonwealth of Australia 2018</t>
  </si>
  <si>
    <t>Australian Census and Migrants Integrated Dataset 2016 Datacube - Australia</t>
  </si>
  <si>
    <t>Australian Census and Migrants Integrated Dataset 2016 Datacube - Australian Capital Territory</t>
  </si>
  <si>
    <t>Australian Census and Migrants Integrated Dataset 2016 Datacube - New South Wales</t>
  </si>
  <si>
    <t>Australian Census and Migrants Integrated Dataset 2016 Datacube - Northern Territory</t>
  </si>
  <si>
    <t xml:space="preserve">Australian Census and Migrants Integrated Dataset 2016 Datacube - Queensland </t>
  </si>
  <si>
    <t>Australian Census and Migrants Integrated Dataset 2016 Datacube - South Australia</t>
  </si>
  <si>
    <t xml:space="preserve">Australian Census and Migrants Integrated Dataset 2016 Datacube - Tasmania </t>
  </si>
  <si>
    <t xml:space="preserve">Australian Census and Migrants Integrated Dataset 2016 Datacube - Victoria </t>
  </si>
  <si>
    <t>Marriages and Divorces 2017</t>
  </si>
  <si>
    <t>Census of Population and Housing 2016 : Reflecting Australia - Cultural Diversity</t>
  </si>
  <si>
    <t>Census of Population and Housing 2016 : Reflecting Australia - Religion</t>
  </si>
  <si>
    <t>Education and Work 2018</t>
  </si>
  <si>
    <t>Migrant Data Matrices,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</si>
</sst>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3" fillId="0" borderId="0" xfId="53" applyAlignment="1">
      <alignment horizontal="right"/>
    </xf>
    <xf numFmtId="0" fontId="51" fillId="0" borderId="0" xfId="53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53" applyFont="1" applyAlignment="1">
      <alignment horizontal="right"/>
    </xf>
    <xf numFmtId="0" fontId="43" fillId="0" borderId="0" xfId="53" applyAlignment="1">
      <alignment horizontal="right" wrapText="1"/>
    </xf>
    <xf numFmtId="0" fontId="51" fillId="0" borderId="10" xfId="53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51" fillId="0" borderId="0" xfId="53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3" fillId="33" borderId="0" xfId="0" applyFont="1" applyFill="1" applyAlignment="1">
      <alignment vertical="center" wrapText="1"/>
    </xf>
    <xf numFmtId="0" fontId="51" fillId="0" borderId="0" xfId="53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1" fillId="34" borderId="0" xfId="53" applyFont="1" applyFill="1" applyAlignment="1">
      <alignment horizontal="right" wrapText="1"/>
    </xf>
    <xf numFmtId="0" fontId="51" fillId="0" borderId="0" xfId="53" applyFont="1" applyFill="1" applyAlignment="1">
      <alignment horizontal="right" wrapText="1"/>
    </xf>
    <xf numFmtId="0" fontId="51" fillId="0" borderId="0" xfId="53" applyFont="1" applyFill="1" applyBorder="1" applyAlignment="1" applyProtection="1">
      <alignment horizontal="right" wrapText="1"/>
      <protection locked="0"/>
    </xf>
    <xf numFmtId="0" fontId="51" fillId="0" borderId="0" xfId="53" applyFont="1" applyFill="1" applyBorder="1" applyAlignment="1">
      <alignment horizontal="right" wrapText="1"/>
    </xf>
    <xf numFmtId="0" fontId="54" fillId="35" borderId="0" xfId="0" applyFont="1" applyFill="1" applyAlignment="1" applyProtection="1">
      <alignment vertical="center"/>
      <protection/>
    </xf>
    <xf numFmtId="0" fontId="54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3" fillId="0" borderId="0" xfId="0" applyFont="1" applyAlignment="1">
      <alignment horizontal="left"/>
    </xf>
    <xf numFmtId="0" fontId="54" fillId="35" borderId="0" xfId="0" applyFont="1" applyFill="1" applyAlignment="1" applyProtection="1">
      <alignment vertical="center"/>
      <protection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1" fillId="0" borderId="0" xfId="53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4" fillId="35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781050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415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Subscriber.nsf/LookupAttach/3415.0Data+Cubes-19.12.18138/$File/34150DS0093_2018_Education%20and%20Work_Migrants.xls" TargetMode="External" /><Relationship Id="rId3" Type="http://schemas.openxmlformats.org/officeDocument/2006/relationships/hyperlink" Target="http://www.abs.gov.au/ausstats/Subscriber.nsf/LookupAttach/3415.0Data+Cubes-19.12.18135/$File/34150DS0092_2017_Education%20and%20Work_Migrants.xls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hyperlink" Target="http://www.abs.gov.au/ausstats/subscriber.nsf/log?openagent&amp;33010do009_2013.xls&amp;3301.0&amp;Data%20Cubes&amp;31E21E8274A61F6ECA257D79001053B9&amp;0&amp;2013&amp;23.10.2014&amp;Latest" TargetMode="External" /><Relationship Id="rId12" Type="http://schemas.openxmlformats.org/officeDocument/2006/relationships/hyperlink" Target="http://www.abs.gov.au/ausstats/subscriber.nsf/log?openagent&amp;33010do009_2012.xls&amp;3301.0&amp;Data%20Cubes&amp;DD0EB1EEBA48CEDCCA257D110012C61A&amp;0&amp;2012&amp;11.07.2014&amp;Latest" TargetMode="External" /><Relationship Id="rId13" Type="http://schemas.openxmlformats.org/officeDocument/2006/relationships/hyperlink" Target="http://www.abs.gov.au/ausstats/Subscriber.nsf/LookupAttach/3415.0Data+Cubes-29.06.1112/$File/34150DS0002_2005_COD_Migrants.xls" TargetMode="External" /><Relationship Id="rId14" Type="http://schemas.openxmlformats.org/officeDocument/2006/relationships/hyperlink" Target="http://www.abs.gov.au/ausstats/Subscriber.nsf/LookupAttach/3302.0Data+Cubes-24.10.1810/$File/33020DO001_2017.xls" TargetMode="External" /><Relationship Id="rId15" Type="http://schemas.openxmlformats.org/officeDocument/2006/relationships/hyperlink" Target="http://www.abs.gov.au/ausstats/Subscriber.nsf/LookupAttach/3417.0Data+Cubes-18.07.181/$File/34170do001_migrants_census_2016_datacube_Australia.xls" TargetMode="External" /><Relationship Id="rId16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 /><Relationship Id="rId17" Type="http://schemas.openxmlformats.org/officeDocument/2006/relationships/hyperlink" Target="http://www.abs.gov.au/ausstats/Subscriber.nsf/LookupAttach/3417.0Data+Cubes-18.07.182/$File/34170do001_migrants_census_2016_datacube_1_New_South_Wales.xls" TargetMode="External" /><Relationship Id="rId18" Type="http://schemas.openxmlformats.org/officeDocument/2006/relationships/hyperlink" Target="http://www.abs.gov.au/ausstats/Subscriber.nsf/LookupAttach/3417.0Data+Cubes-18.07.188/$File/34170do001_migrants_census_2016_datacube_7_Northern_Territory.xls" TargetMode="External" /><Relationship Id="rId19" Type="http://schemas.openxmlformats.org/officeDocument/2006/relationships/hyperlink" Target="http://www.abs.gov.au/ausstats/Subscriber.nsf/LookupAttach/3417.0Data+Cubes-18.07.184/$File/34170do001_migrants_census_2016_datacube_3_Queensland.xls" TargetMode="External" /><Relationship Id="rId20" Type="http://schemas.openxmlformats.org/officeDocument/2006/relationships/hyperlink" Target="http://www.abs.gov.au/ausstats/Subscriber.nsf/LookupAttach/3417.0Data+Cubes-18.07.185/$File/34170do001_migrants_census_2016_datacube_4_South_Australia.xls" TargetMode="External" /><Relationship Id="rId21" Type="http://schemas.openxmlformats.org/officeDocument/2006/relationships/hyperlink" Target="http://www.abs.gov.au/ausstats/Subscriber.nsf/LookupAttach/3417.0Data+Cubes-18.07.187/$File/34170do001_migrants_census_2016_datacube_6_Tasmania.xls" TargetMode="External" /><Relationship Id="rId22" Type="http://schemas.openxmlformats.org/officeDocument/2006/relationships/hyperlink" Target="http://www.abs.gov.au/ausstats/Subscriber.nsf/LookupAttach/3417.0Data+Cubes-18.07.183/$File/34170do001_migrants_census_2016_datacube_2_Victoria.xls" TargetMode="External" /><Relationship Id="rId23" Type="http://schemas.openxmlformats.org/officeDocument/2006/relationships/hyperlink" Target="http://www.abs.gov.au/ausstats/Subscriber.nsf/LookupAttach/3417.0Data+Cubes-18.07.186/$File/34170do001_migrants_census_2016_datacube_5_Western_Australia.xls" TargetMode="External" /><Relationship Id="rId24" Type="http://schemas.openxmlformats.org/officeDocument/2006/relationships/hyperlink" Target="http://www.abs.gov.au/ausstats/Subscriber.nsf/LookupAttach/3412.0Data+Cubes-24.10.186/$File/34120DO006_201617.xls" TargetMode="External" /><Relationship Id="rId25" Type="http://schemas.openxmlformats.org/officeDocument/2006/relationships/hyperlink" Target="http://www.abs.gov.au/ausstats/Subscriber.nsf/LookupAttach/3412.0Data+Cubes-24.10.185/$File/34120DO005_201617.xls" TargetMode="External" /><Relationship Id="rId26" Type="http://schemas.openxmlformats.org/officeDocument/2006/relationships/hyperlink" Target="http://www.abs.gov.au/ausstats/Subscriber.nsf/LookupAttach/3412.0Data+Cubes-24.10.183/$File/34120DO003_201617.xls" TargetMode="External" /><Relationship Id="rId27" Type="http://schemas.openxmlformats.org/officeDocument/2006/relationships/hyperlink" Target="http://www.abs.gov.au/ausstats/Subscriber.nsf/LookupAttach/2071.0Data+Cubes-20.07.1715/$File/207104%20-%20Religion.xls" TargetMode="External" /><Relationship Id="rId28" Type="http://schemas.openxmlformats.org/officeDocument/2006/relationships/hyperlink" Target="http://www.abs.gov.au/ausstats/Subscriber.nsf/LookupAttach/2071.0Data+Cubes-20.07.1710/$File/207103%20-%20Cultural%20Diversity.xls" TargetMode="External" /><Relationship Id="rId29" Type="http://schemas.openxmlformats.org/officeDocument/2006/relationships/hyperlink" Target="http://www.abs.gov.au/ausstats/Subscriber.nsf/LookupAttach/3415.0Data+Cubes-19.12.18307/$File/34150DS0094_2017_Marriages%20and%20Divorces_Migrants.xls" TargetMode="External" /><Relationship Id="rId30" Type="http://schemas.openxmlformats.org/officeDocument/2006/relationships/drawing" Target="../drawings/drawing13.xml" /><Relationship Id="rId3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6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8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9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hyperlink" Target="http://www.abs.gov.au/ausstats/Subscriber.nsf/LookupAttach/4329.0.00.001Data+Cubes-03.06.161/$File/4329000001DO001_2011.xls" TargetMode="External" /><Relationship Id="rId12" Type="http://schemas.openxmlformats.org/officeDocument/2006/relationships/hyperlink" Target="http://www.abs.gov.au/ausstats/Subscriber.nsf/LookupAttach/4329.0.00.001Data+Cubes-03.06.162/$File/4329000001DO002_2011.xls" TargetMode="External" /><Relationship Id="rId13" Type="http://schemas.openxmlformats.org/officeDocument/2006/relationships/hyperlink" Target="http://www.abs.gov.au/ausstats/Subscriber.nsf/LookupAttach/4329.0.00.001Data+Cubes-03.06.163/$File/4329000001DO003_2011.xls" TargetMode="External" /><Relationship Id="rId14" Type="http://schemas.openxmlformats.org/officeDocument/2006/relationships/hyperlink" Target="http://www.abs.gov.au/ausstats/Subscriber.nsf/LookupAttach/4329.0.00.001Data+Cubes-03.06.164/$File/4329000001DO004_2011.xls" TargetMode="External" /><Relationship Id="rId15" Type="http://schemas.openxmlformats.org/officeDocument/2006/relationships/hyperlink" Target="http://www.abs.gov.au/ausstats/Subscriber.nsf/LookupAttach/4329.0.00.001Data+Cubes-03.06.165/$File/4329000001DO005_2011.xls" TargetMode="External" /><Relationship Id="rId16" Type="http://schemas.openxmlformats.org/officeDocument/2006/relationships/hyperlink" Target="http://www.abs.gov.au/ausstats/Subscriber.nsf/LookupAttach/4329.0.00.001Data+Cubes-03.06.166/$File/4329000001DO006_2011.xls" TargetMode="External" /><Relationship Id="rId17" Type="http://schemas.openxmlformats.org/officeDocument/2006/relationships/hyperlink" Target="http://www.abs.gov.au/ausstats/Subscriber.nsf/LookupAttach/4329.0.00.001Data+Cubes-03.06.167/$File/4329000001DO007_2011.xls" TargetMode="External" /><Relationship Id="rId18" Type="http://schemas.openxmlformats.org/officeDocument/2006/relationships/hyperlink" Target="http://www.abs.gov.au/ausstats/Subscriber.nsf/LookupAttach/3415.0Data+Cubes-19.08.1541/$File/34150DS0081_2013_%20Births_Migrants.xls" TargetMode="External" /><Relationship Id="rId19" Type="http://schemas.openxmlformats.org/officeDocument/2006/relationships/hyperlink" Target="http://www.abs.gov.au/ausstats/Subscriber.nsf/LookupAttach/3415.0Data+Cubes-19.08.1542/$File/34150DS0080_2012_%20Births_Migrants.xls" TargetMode="External" /><Relationship Id="rId20" Type="http://schemas.openxmlformats.org/officeDocument/2006/relationships/hyperlink" Target="http://www.abs.gov.au/ausstats/Subscriber.nsf/LookupAttach/3417.0Data+Cubes-18.07.181/$File/34170do001_migrants_census_2016_datacube_Australia.xls" TargetMode="External" /><Relationship Id="rId21" Type="http://schemas.openxmlformats.org/officeDocument/2006/relationships/hyperlink" Target="http://www.abs.gov.au/ausstats/Subscriber.nsf/LookupAttach/3417.0Data+Cubes-18.07.182/$File/34170do001_migrants_census_2016_datacube_1_New_South_Wales.xls" TargetMode="External" /><Relationship Id="rId22" Type="http://schemas.openxmlformats.org/officeDocument/2006/relationships/hyperlink" Target="http://www.abs.gov.au/ausstats/Subscriber.nsf/LookupAttach/3417.0Data+Cubes-18.07.183/$File/34170do001_migrants_census_2016_datacube_2_Victoria.xls" TargetMode="External" /><Relationship Id="rId23" Type="http://schemas.openxmlformats.org/officeDocument/2006/relationships/hyperlink" Target="http://www.abs.gov.au/ausstats/Subscriber.nsf/LookupAttach/3417.0Data+Cubes-18.07.188/$File/34170do001_migrants_census_2016_datacube_7_Northern_Territory.xls" TargetMode="External" /><Relationship Id="rId24" Type="http://schemas.openxmlformats.org/officeDocument/2006/relationships/hyperlink" Target="http://www.abs.gov.au/ausstats/Subscriber.nsf/LookupAttach/3417.0Data+Cubes-18.07.184/$File/34170do001_migrants_census_2016_datacube_3_Queensland.xls" TargetMode="External" /><Relationship Id="rId25" Type="http://schemas.openxmlformats.org/officeDocument/2006/relationships/hyperlink" Target="http://www.abs.gov.au/ausstats/Subscriber.nsf/LookupAttach/3417.0Data+Cubes-18.07.185/$File/34170do001_migrants_census_2016_datacube_4_South_Australia.xls" TargetMode="External" /><Relationship Id="rId26" Type="http://schemas.openxmlformats.org/officeDocument/2006/relationships/hyperlink" Target="http://www.abs.gov.au/ausstats/Subscriber.nsf/LookupAttach/3417.0Data+Cubes-18.07.187/$File/34170do001_migrants_census_2016_datacube_6_Tasmania.xls" TargetMode="External" /><Relationship Id="rId27" Type="http://schemas.openxmlformats.org/officeDocument/2006/relationships/hyperlink" Target="http://www.abs.gov.au/ausstats/Subscriber.nsf/LookupAttach/3417.0Data+Cubes-18.07.186/$File/34170do001_migrants_census_2016_datacube_5_Western_Australia.xls" TargetMode="External" /><Relationship Id="rId28" Type="http://schemas.openxmlformats.org/officeDocument/2006/relationships/hyperlink" Target="http://www.abs.gov.au/ausstats/Subscriber.nsf/LookupAttach/3412.0Data+Cubes-24.10.186/$File/34120DO006_201617.xls" TargetMode="External" /><Relationship Id="rId29" Type="http://schemas.openxmlformats.org/officeDocument/2006/relationships/hyperlink" Target="http://www.abs.gov.au/ausstats/Subscriber.nsf/LookupAttach/3412.0Data+Cubes-24.10.185/$File/34120DO005_201617.xls" TargetMode="External" /><Relationship Id="rId30" Type="http://schemas.openxmlformats.org/officeDocument/2006/relationships/hyperlink" Target="http://www.abs.gov.au/ausstats/Subscriber.nsf/LookupAttach/3412.0Data+Cubes-24.10.183/$File/34120DO003_201617.xls" TargetMode="External" /><Relationship Id="rId31" Type="http://schemas.openxmlformats.org/officeDocument/2006/relationships/hyperlink" Target="http://www.abs.gov.au/ausstats/Subscriber.nsf/LookupAttach/3302.0Data+Cubes-24.10.1810/$File/33020DO001_2017.xls" TargetMode="External" /><Relationship Id="rId32" Type="http://schemas.openxmlformats.org/officeDocument/2006/relationships/hyperlink" Target="http://www.abs.gov.au/ausstats/Subscriber.nsf/LookupAttach/3415.0Data+Cubes-29.06.1112/$File/34150DS0002_2005_COD_Migrants.xls" TargetMode="External" /><Relationship Id="rId33" Type="http://schemas.openxmlformats.org/officeDocument/2006/relationships/hyperlink" Target="http://www.abs.gov.au/ausstats/Subscriber.nsf/LookupAttach/3415.0Data+Cubes-19.12.18135/$File/34150DS0092_2017_Education%20and%20Work_Migrants.xls" TargetMode="External" /><Relationship Id="rId34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 /><Relationship Id="rId35" Type="http://schemas.openxmlformats.org/officeDocument/2006/relationships/hyperlink" Target="http://www.abs.gov.au/ausstats/Subscriber.nsf/LookupAttach/2071.0Data+Cubes-20.07.1715/$File/207104%20-%20Religion.xls" TargetMode="External" /><Relationship Id="rId36" Type="http://schemas.openxmlformats.org/officeDocument/2006/relationships/hyperlink" Target="http://www.abs.gov.au/ausstats/Subscriber.nsf/LookupAttach/2071.0Data+Cubes-20.07.1710/$File/207103%20-%20Cultural%20Diversity.xls" TargetMode="External" /><Relationship Id="rId37" Type="http://schemas.openxmlformats.org/officeDocument/2006/relationships/hyperlink" Target="http://www.abs.gov.au/ausstats/Subscriber.nsf/LookupAttach/3415.0Data+Cubes-19.12.18307/$File/34150DS0094_2017_Marriages%20and%20Divorces_Migrants.xls" TargetMode="External" /><Relationship Id="rId38" Type="http://schemas.openxmlformats.org/officeDocument/2006/relationships/hyperlink" Target="http://www.abs.gov.au/ausstats/Subscriber.nsf/LookupAttach/3415.0Data+Cubes-19.12.18138/$File/34150DS0093_2018_Education%20and%20Work_Migrants.xls" TargetMode="External" /><Relationship Id="rId39" Type="http://schemas.openxmlformats.org/officeDocument/2006/relationships/drawing" Target="../drawings/drawing2.xm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4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5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ausstats/Subscriber.nsf/LookupAttach/4329.0.00.001Data+Cubes-03.06.161/$File/4329000001DO001_2011.xls" TargetMode="External" /><Relationship Id="rId11" Type="http://schemas.openxmlformats.org/officeDocument/2006/relationships/hyperlink" Target="http://www.abs.gov.au/ausstats/Subscriber.nsf/LookupAttach/4329.0.00.001Data+Cubes-03.06.162/$File/4329000001DO002_2011.xls" TargetMode="External" /><Relationship Id="rId12" Type="http://schemas.openxmlformats.org/officeDocument/2006/relationships/hyperlink" Target="http://www.abs.gov.au/ausstats/Subscriber.nsf/LookupAttach/4329.0.00.001Data+Cubes-03.06.163/$File/4329000001DO003_2011.xls" TargetMode="External" /><Relationship Id="rId13" Type="http://schemas.openxmlformats.org/officeDocument/2006/relationships/hyperlink" Target="http://www.abs.gov.au/ausstats/Subscriber.nsf/LookupAttach/4329.0.00.001Data+Cubes-03.06.164/$File/4329000001DO004_2011.xls" TargetMode="External" /><Relationship Id="rId14" Type="http://schemas.openxmlformats.org/officeDocument/2006/relationships/hyperlink" Target="http://www.abs.gov.au/ausstats/Subscriber.nsf/LookupAttach/4329.0.00.001Data+Cubes-03.06.165/$File/4329000001DO005_2011.xls" TargetMode="External" /><Relationship Id="rId15" Type="http://schemas.openxmlformats.org/officeDocument/2006/relationships/hyperlink" Target="http://www.abs.gov.au/ausstats/Subscriber.nsf/LookupAttach/4329.0.00.001Data+Cubes-03.06.166/$File/4329000001DO006_2011.xls" TargetMode="External" /><Relationship Id="rId16" Type="http://schemas.openxmlformats.org/officeDocument/2006/relationships/hyperlink" Target="http://www.abs.gov.au/ausstats/Subscriber.nsf/LookupAttach/4329.0.00.001Data+Cubes-03.06.167/$File/4329000001DO007_2011.xls" TargetMode="External" /><Relationship Id="rId17" Type="http://schemas.openxmlformats.org/officeDocument/2006/relationships/hyperlink" Target="http://www.abs.gov.au/websitedbs/d3310114.nsf/Home/&#169;+Copyright?OpenDocument" TargetMode="External" /><Relationship Id="rId18" Type="http://schemas.openxmlformats.org/officeDocument/2006/relationships/hyperlink" Target="http://www.abs.gov.au/ausstats/Subscriber.nsf/LookupAttach/3415.0Data+Cubes-19.08.1541/$File/34150DS0081_2013_%20Births_Migrants.xls" TargetMode="External" /><Relationship Id="rId19" Type="http://schemas.openxmlformats.org/officeDocument/2006/relationships/hyperlink" Target="http://www.abs.gov.au/ausstats/Subscriber.nsf/LookupAttach/3415.0Data+Cubes-19.08.1542/$File/34150DS0080_2012_%20Births_Migrants.xls" TargetMode="External" /><Relationship Id="rId20" Type="http://schemas.openxmlformats.org/officeDocument/2006/relationships/hyperlink" Target="http://www.abs.gov.au/ausstats/Subscriber.nsf/LookupAttach/3302.0Data+Cubes-24.10.1810/$File/33020DO001_2017.xls" TargetMode="External" /><Relationship Id="rId21" Type="http://schemas.openxmlformats.org/officeDocument/2006/relationships/hyperlink" Target="http://www.abs.gov.au/ausstats/Subscriber.nsf/LookupAttach/3415.0Data+Cubes-29.06.1112/$File/34150DS0002_2005_COD_Migrants.xls" TargetMode="External" /><Relationship Id="rId22" Type="http://schemas.openxmlformats.org/officeDocument/2006/relationships/hyperlink" Target="http://www.abs.gov.au/ausstats/Subscriber.nsf/LookupAttach/3412.0Data+Cubes-24.10.186/$File/34120DO006_201617.xls" TargetMode="External" /><Relationship Id="rId23" Type="http://schemas.openxmlformats.org/officeDocument/2006/relationships/hyperlink" Target="http://www.abs.gov.au/ausstats/Subscriber.nsf/LookupAttach/3412.0Data+Cubes-24.10.185/$File/34120DO005_201617.xls" TargetMode="External" /><Relationship Id="rId24" Type="http://schemas.openxmlformats.org/officeDocument/2006/relationships/hyperlink" Target="http://www.abs.gov.au/ausstats/Subscriber.nsf/LookupAttach/3412.0Data+Cubes-24.10.183/$File/34120DO003_201617.xls" TargetMode="External" /><Relationship Id="rId25" Type="http://schemas.openxmlformats.org/officeDocument/2006/relationships/hyperlink" Target="http://www.abs.gov.au/ausstats/Subscriber.nsf/LookupAttach/3417.0Data+Cubes-18.07.181/$File/34170do001_migrants_census_2016_datacube_Australia.xls" TargetMode="External" /><Relationship Id="rId26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 /><Relationship Id="rId27" Type="http://schemas.openxmlformats.org/officeDocument/2006/relationships/hyperlink" Target="http://www.abs.gov.au/ausstats/Subscriber.nsf/LookupAttach/3417.0Data+Cubes-18.07.182/$File/34170do001_migrants_census_2016_datacube_1_New_South_Wales.xls" TargetMode="External" /><Relationship Id="rId28" Type="http://schemas.openxmlformats.org/officeDocument/2006/relationships/hyperlink" Target="http://www.abs.gov.au/ausstats/Subscriber.nsf/LookupAttach/3417.0Data+Cubes-18.07.188/$File/34170do001_migrants_census_2016_datacube_7_Northern_Territory.xls" TargetMode="External" /><Relationship Id="rId29" Type="http://schemas.openxmlformats.org/officeDocument/2006/relationships/hyperlink" Target="http://www.abs.gov.au/ausstats/Subscriber.nsf/LookupAttach/3417.0Data+Cubes-18.07.184/$File/34170do001_migrants_census_2016_datacube_3_Queensland.xls" TargetMode="External" /><Relationship Id="rId30" Type="http://schemas.openxmlformats.org/officeDocument/2006/relationships/hyperlink" Target="http://www.abs.gov.au/ausstats/Subscriber.nsf/LookupAttach/3417.0Data+Cubes-18.07.185/$File/34170do001_migrants_census_2016_datacube_4_South_Australia.xls" TargetMode="External" /><Relationship Id="rId31" Type="http://schemas.openxmlformats.org/officeDocument/2006/relationships/hyperlink" Target="http://www.abs.gov.au/ausstats/Subscriber.nsf/LookupAttach/3417.0Data+Cubes-18.07.187/$File/34170do001_migrants_census_2016_datacube_6_Tasmania.xls" TargetMode="External" /><Relationship Id="rId32" Type="http://schemas.openxmlformats.org/officeDocument/2006/relationships/hyperlink" Target="http://www.abs.gov.au/ausstats/Subscriber.nsf/LookupAttach/3417.0Data+Cubes-18.07.183/$File/34170do001_migrants_census_2016_datacube_2_Victoria.xls" TargetMode="External" /><Relationship Id="rId33" Type="http://schemas.openxmlformats.org/officeDocument/2006/relationships/hyperlink" Target="http://www.abs.gov.au/ausstats/Subscriber.nsf/LookupAttach/3417.0Data+Cubes-18.07.186/$File/34170do001_migrants_census_2016_datacube_5_Western_Australia.xls" TargetMode="External" /><Relationship Id="rId34" Type="http://schemas.openxmlformats.org/officeDocument/2006/relationships/hyperlink" Target="http://www.abs.gov.au/ausstats/Subscriber.nsf/LookupAttach/2071.0Data+Cubes-20.07.1715/$File/207104%20-%20Religion.xls" TargetMode="External" /><Relationship Id="rId35" Type="http://schemas.openxmlformats.org/officeDocument/2006/relationships/hyperlink" Target="http://www.abs.gov.au/ausstats/Subscriber.nsf/LookupAttach/2071.0Data+Cubes-20.07.1710/$File/207103%20-%20Cultural%20Diversity.xls" TargetMode="External" /><Relationship Id="rId36" Type="http://schemas.openxmlformats.org/officeDocument/2006/relationships/hyperlink" Target="http://www.abs.gov.au/ausstats/Subscriber.nsf/LookupAttach/3415.0Data+Cubes-19.12.18307/$File/34150DS0094_2017_Marriages%20and%20Divorces_Migrants.xls" TargetMode="External" /><Relationship Id="rId37" Type="http://schemas.openxmlformats.org/officeDocument/2006/relationships/hyperlink" Target="http://www.abs.gov.au/ausstats/Subscriber.nsf/LookupAttach/3415.0Data+Cubes-19.12.18138/$File/34150DS0093_2018_Education%20and%20Work_Migrants.xls" TargetMode="External" /><Relationship Id="rId38" Type="http://schemas.openxmlformats.org/officeDocument/2006/relationships/hyperlink" Target="http://www.abs.gov.au/ausstats/Subscriber.nsf/LookupAttach/3415.0Data+Cubes-19.12.18135/$File/34150DS0092_2017_Education%20and%20Work_Migrants.xls" TargetMode="External" /><Relationship Id="rId39" Type="http://schemas.openxmlformats.org/officeDocument/2006/relationships/drawing" Target="../drawings/drawing3.xml" /><Relationship Id="rId4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ausstats/Subscriber.nsf/LookupAttach/4329.0.00.001Data+Cubes-03.06.161/$File/4329000001DO001_2011.xls" TargetMode="External" /><Relationship Id="rId11" Type="http://schemas.openxmlformats.org/officeDocument/2006/relationships/hyperlink" Target="http://www.abs.gov.au/ausstats/Subscriber.nsf/LookupAttach/4329.0.00.001Data+Cubes-03.06.162/$File/4329000001DO002_2011.xls" TargetMode="External" /><Relationship Id="rId12" Type="http://schemas.openxmlformats.org/officeDocument/2006/relationships/hyperlink" Target="http://www.abs.gov.au/ausstats/Subscriber.nsf/LookupAttach/4329.0.00.001Data+Cubes-03.06.163/$File/4329000001DO003_2011.xls" TargetMode="External" /><Relationship Id="rId13" Type="http://schemas.openxmlformats.org/officeDocument/2006/relationships/hyperlink" Target="http://www.abs.gov.au/ausstats/Subscriber.nsf/LookupAttach/4329.0.00.001Data+Cubes-03.06.164/$File/4329000001DO004_2011.xls" TargetMode="External" /><Relationship Id="rId14" Type="http://schemas.openxmlformats.org/officeDocument/2006/relationships/hyperlink" Target="http://www.abs.gov.au/ausstats/Subscriber.nsf/LookupAttach/4329.0.00.001Data+Cubes-03.06.165/$File/4329000001DO005_2011.xls" TargetMode="External" /><Relationship Id="rId15" Type="http://schemas.openxmlformats.org/officeDocument/2006/relationships/hyperlink" Target="http://www.abs.gov.au/ausstats/Subscriber.nsf/LookupAttach/4329.0.00.001Data+Cubes-03.06.166/$File/4329000001DO006_2011.xls" TargetMode="External" /><Relationship Id="rId16" Type="http://schemas.openxmlformats.org/officeDocument/2006/relationships/hyperlink" Target="http://www.abs.gov.au/ausstats/Subscriber.nsf/LookupAttach/4329.0.00.001Data+Cubes-03.06.167/$File/4329000001DO007_2011.xls" TargetMode="External" /><Relationship Id="rId17" Type="http://schemas.openxmlformats.org/officeDocument/2006/relationships/hyperlink" Target="http://www.abs.gov.au/websitedbs/d3310114.nsf/Home/&#169;+Copyright?OpenDocument" TargetMode="External" /><Relationship Id="rId18" Type="http://schemas.openxmlformats.org/officeDocument/2006/relationships/hyperlink" Target="http://www.abs.gov.au/ausstats/Subscriber.nsf/LookupAttach/3415.0Data+Cubes-19.08.1541/$File/34150DS0081_2013_%20Births_Migrants.xls" TargetMode="External" /><Relationship Id="rId19" Type="http://schemas.openxmlformats.org/officeDocument/2006/relationships/hyperlink" Target="http://www.abs.gov.au/ausstats/Subscriber.nsf/LookupAttach/3415.0Data+Cubes-29.06.1112/$File/34150DS0002_2005_COD_Migrants.xls" TargetMode="External" /><Relationship Id="rId20" Type="http://schemas.openxmlformats.org/officeDocument/2006/relationships/hyperlink" Target="http://www.abs.gov.au/ausstats/Subscriber.nsf/LookupAttach/3412.0Data+Cubes-24.10.186/$File/34120DO006_201617.xls" TargetMode="External" /><Relationship Id="rId21" Type="http://schemas.openxmlformats.org/officeDocument/2006/relationships/hyperlink" Target="http://www.abs.gov.au/ausstats/Subscriber.nsf/LookupAttach/3412.0Data+Cubes-24.10.185/$File/34120DO005_201617.xls" TargetMode="External" /><Relationship Id="rId22" Type="http://schemas.openxmlformats.org/officeDocument/2006/relationships/hyperlink" Target="http://www.abs.gov.au/ausstats/Subscriber.nsf/LookupAttach/3412.0Data+Cubes-24.10.183/$File/34120DO003_201617.xls" TargetMode="External" /><Relationship Id="rId23" Type="http://schemas.openxmlformats.org/officeDocument/2006/relationships/hyperlink" Target="http://www.abs.gov.au/ausstats/Subscriber.nsf/LookupAttach/3302.0Data+Cubes-24.10.1810/$File/33020DO001_2017.xls" TargetMode="External" /><Relationship Id="rId24" Type="http://schemas.openxmlformats.org/officeDocument/2006/relationships/hyperlink" Target="http://www.abs.gov.au/ausstats/Subscriber.nsf/LookupAttach/3417.0Data+Cubes-18.07.181/$File/34170do001_migrants_census_2016_datacube_Australia.xls" TargetMode="External" /><Relationship Id="rId25" Type="http://schemas.openxmlformats.org/officeDocument/2006/relationships/hyperlink" Target="http://www.abs.gov.au/ausstats/Subscriber.nsf/LookupAttach/3417.0Data+Cubes-18.07.189/$File/34170do001_migrants_census_2016_datacube_8_Australian_Capital_Territory.xls" TargetMode="External" /><Relationship Id="rId26" Type="http://schemas.openxmlformats.org/officeDocument/2006/relationships/hyperlink" Target="http://www.abs.gov.au/ausstats/Subscriber.nsf/LookupAttach/3417.0Data+Cubes-18.07.182/$File/34170do001_migrants_census_2016_datacube_1_New_South_Wales.xls" TargetMode="External" /><Relationship Id="rId27" Type="http://schemas.openxmlformats.org/officeDocument/2006/relationships/hyperlink" Target="http://www.abs.gov.au/ausstats/Subscriber.nsf/LookupAttach/3417.0Data+Cubes-18.07.188/$File/34170do001_migrants_census_2016_datacube_7_Northern_Territory.xls" TargetMode="External" /><Relationship Id="rId28" Type="http://schemas.openxmlformats.org/officeDocument/2006/relationships/hyperlink" Target="http://www.abs.gov.au/ausstats/Subscriber.nsf/LookupAttach/3417.0Data+Cubes-18.07.184/$File/34170do001_migrants_census_2016_datacube_3_Queensland.xls" TargetMode="External" /><Relationship Id="rId29" Type="http://schemas.openxmlformats.org/officeDocument/2006/relationships/hyperlink" Target="http://www.abs.gov.au/ausstats/Subscriber.nsf/LookupAttach/3417.0Data+Cubes-18.07.185/$File/34170do001_migrants_census_2016_datacube_4_South_Australia.xls" TargetMode="External" /><Relationship Id="rId30" Type="http://schemas.openxmlformats.org/officeDocument/2006/relationships/hyperlink" Target="http://www.abs.gov.au/ausstats/Subscriber.nsf/LookupAttach/3417.0Data+Cubes-18.07.187/$File/34170do001_migrants_census_2016_datacube_6_Tasmania.xls" TargetMode="External" /><Relationship Id="rId31" Type="http://schemas.openxmlformats.org/officeDocument/2006/relationships/hyperlink" Target="http://www.abs.gov.au/ausstats/Subscriber.nsf/LookupAttach/3417.0Data+Cubes-18.07.183/$File/34170do001_migrants_census_2016_datacube_2_Victoria.xls" TargetMode="External" /><Relationship Id="rId32" Type="http://schemas.openxmlformats.org/officeDocument/2006/relationships/hyperlink" Target="http://www.abs.gov.au/ausstats/Subscriber.nsf/LookupAttach/3417.0Data+Cubes-18.07.186/$File/34170do001_migrants_census_2016_datacube_5_Western_Australia.xls" TargetMode="External" /><Relationship Id="rId33" Type="http://schemas.openxmlformats.org/officeDocument/2006/relationships/hyperlink" Target="http://www.abs.gov.au/ausstats/Subscriber.nsf/LookupAttach/2071.0Data+Cubes-20.07.1715/$File/207104%20-%20Religion.xls" TargetMode="External" /><Relationship Id="rId34" Type="http://schemas.openxmlformats.org/officeDocument/2006/relationships/hyperlink" Target="http://www.abs.gov.au/ausstats/Subscriber.nsf/LookupAttach/2071.0Data+Cubes-20.07.1710/$File/207103%20-%20Cultural%20Diversity.xls" TargetMode="External" /><Relationship Id="rId35" Type="http://schemas.openxmlformats.org/officeDocument/2006/relationships/hyperlink" Target="http://www.abs.gov.au/ausstats/Subscriber.nsf/LookupAttach/3415.0Data+Cubes-19.08.1542/$File/34150DS0080_2012_%20Births_Migrants.xls" TargetMode="External" /><Relationship Id="rId36" Type="http://schemas.openxmlformats.org/officeDocument/2006/relationships/hyperlink" Target="http://www.abs.gov.au/ausstats/Subscriber.nsf/LookupAttach/3415.0Data+Cubes-19.12.18135/$File/34150DS0092_2017_Education%20and%20Work_Migrants.xls" TargetMode="External" /><Relationship Id="rId37" Type="http://schemas.openxmlformats.org/officeDocument/2006/relationships/hyperlink" Target="http://www.abs.gov.au/ausstats/Subscriber.nsf/LookupAttach/3415.0Data+Cubes-19.12.18138/$File/34150DS0093_2018_Education%20and%20Work_Migrants.xls" TargetMode="External" /><Relationship Id="rId38" Type="http://schemas.openxmlformats.org/officeDocument/2006/relationships/hyperlink" Target="http://www.abs.gov.au/ausstats/Subscriber.nsf/LookupAttach/3415.0Data+Cubes-19.12.18307/$File/34150DS0094_2017_Marriages%20and%20Divorces_Migrants.xls" TargetMode="External" /><Relationship Id="rId39" Type="http://schemas.openxmlformats.org/officeDocument/2006/relationships/drawing" Target="../drawings/drawing4.xml" /><Relationship Id="rId4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Subscriber.nsf/LookupAttach/3415.0Data+Cubes-19.12.18138/$File/34150DS0093_2018_Education%20and%20Work_Migrants.xls" TargetMode="External" /><Relationship Id="rId3" Type="http://schemas.openxmlformats.org/officeDocument/2006/relationships/hyperlink" Target="http://www.abs.gov.au/ausstats/Subscriber.nsf/LookupAttach/3415.0Data+Cubes-19.12.18135/$File/34150DS0092_2017_Education%20and%20Work_Migrants.xls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Subscriber.nsf/LookupAttach/3415.0Data+Cubes-19.12.18307/$File/34150DS0094_2017_Marriages%20and%20Divorces_Migrants.xls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4329.0.00.001Data+Cubes-03.06.161/$File/4329000001DO001_2011.xls" TargetMode="External" /><Relationship Id="rId2" Type="http://schemas.openxmlformats.org/officeDocument/2006/relationships/hyperlink" Target="http://www.abs.gov.au/ausstats/Subscriber.nsf/LookupAttach/4329.0.00.001Data+Cubes-03.06.162/$File/4329000001DO002_2011.xls" TargetMode="External" /><Relationship Id="rId3" Type="http://schemas.openxmlformats.org/officeDocument/2006/relationships/hyperlink" Target="http://www.abs.gov.au/ausstats/Subscriber.nsf/LookupAttach/4329.0.00.001Data+Cubes-03.06.163/$File/4329000001DO003_2011.xls" TargetMode="External" /><Relationship Id="rId4" Type="http://schemas.openxmlformats.org/officeDocument/2006/relationships/hyperlink" Target="http://www.abs.gov.au/ausstats/Subscriber.nsf/LookupAttach/4329.0.00.001Data+Cubes-03.06.164/$File/4329000001DO004_2011.xls" TargetMode="External" /><Relationship Id="rId5" Type="http://schemas.openxmlformats.org/officeDocument/2006/relationships/hyperlink" Target="http://www.abs.gov.au/ausstats/Subscriber.nsf/LookupAttach/4329.0.00.001Data+Cubes-03.06.165/$File/4329000001DO005_2011.xls" TargetMode="External" /><Relationship Id="rId6" Type="http://schemas.openxmlformats.org/officeDocument/2006/relationships/hyperlink" Target="http://www.abs.gov.au/ausstats/Subscriber.nsf/LookupAttach/4329.0.00.001Data+Cubes-03.06.166/$File/4329000001DO006_2011.xls" TargetMode="External" /><Relationship Id="rId7" Type="http://schemas.openxmlformats.org/officeDocument/2006/relationships/hyperlink" Target="http://www.abs.gov.au/ausstats/Subscriber.nsf/LookupAttach/4329.0.00.001Data+Cubes-03.06.167/$File/4329000001DO007_2011.xls" TargetMode="External" /><Relationship Id="rId8" Type="http://schemas.openxmlformats.org/officeDocument/2006/relationships/hyperlink" Target="http://www.abs.gov.au/websitedbs/d3310114.nsf/Home/&#169;+Copyright?OpenDocument" TargetMode="External" /><Relationship Id="rId9" Type="http://schemas.openxmlformats.org/officeDocument/2006/relationships/hyperlink" Target="http://www.abs.gov.au/ausstats/Subscriber.nsf/LookupAttach/3415.0Data+Cubes-29.06.1112/$File/34150DS0002_2005_COD_Migrants.xls" TargetMode="External" /><Relationship Id="rId10" Type="http://schemas.openxmlformats.org/officeDocument/2006/relationships/drawing" Target="../drawings/drawing9.xml" /><Relationship Id="rId1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pane ySplit="3" topLeftCell="A19" activePane="bottomLeft" state="frozen"/>
      <selection pane="topLeft" activeCell="A2" sqref="A2:C2"/>
      <selection pane="bottomLeft" activeCell="A1" sqref="A1:C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3" ht="67.5" customHeight="1">
      <c r="A1" s="34" t="s">
        <v>94</v>
      </c>
      <c r="B1" s="34"/>
      <c r="C1" s="34"/>
    </row>
    <row r="2" spans="1:3" ht="22.5" customHeight="1">
      <c r="A2" s="36" t="s">
        <v>112</v>
      </c>
      <c r="B2" s="36"/>
      <c r="C2" s="36"/>
    </row>
    <row r="3" spans="1:3" ht="12.75">
      <c r="A3" s="39" t="s">
        <v>111</v>
      </c>
      <c r="B3" s="39"/>
      <c r="C3" s="39"/>
    </row>
    <row r="5" ht="15.75">
      <c r="B5" s="1" t="s">
        <v>0</v>
      </c>
    </row>
    <row r="6" ht="12.75">
      <c r="B6" s="2" t="s">
        <v>1</v>
      </c>
    </row>
    <row r="7" spans="2:3" ht="12.75">
      <c r="B7" s="14" t="s">
        <v>84</v>
      </c>
      <c r="C7" s="3" t="s">
        <v>83</v>
      </c>
    </row>
    <row r="8" spans="2:3" ht="12.75">
      <c r="B8" s="14" t="s">
        <v>2</v>
      </c>
      <c r="C8" s="3" t="s">
        <v>3</v>
      </c>
    </row>
    <row r="9" spans="2:3" ht="12.75">
      <c r="B9" s="14" t="s">
        <v>4</v>
      </c>
      <c r="C9" s="3" t="s">
        <v>5</v>
      </c>
    </row>
    <row r="10" spans="2:3" ht="12.75">
      <c r="B10" s="14" t="s">
        <v>6</v>
      </c>
      <c r="C10" s="3" t="s">
        <v>7</v>
      </c>
    </row>
    <row r="11" spans="2:3" ht="12.75">
      <c r="B11" s="14" t="s">
        <v>8</v>
      </c>
      <c r="C11" s="3" t="s">
        <v>9</v>
      </c>
    </row>
    <row r="12" spans="2:3" ht="12.75">
      <c r="B12" s="14" t="s">
        <v>10</v>
      </c>
      <c r="C12" s="3" t="s">
        <v>11</v>
      </c>
    </row>
    <row r="13" spans="2:3" ht="12.75">
      <c r="B13" s="14" t="s">
        <v>12</v>
      </c>
      <c r="C13" s="3" t="s">
        <v>13</v>
      </c>
    </row>
    <row r="14" spans="2:3" ht="12.75">
      <c r="B14" s="14" t="s">
        <v>14</v>
      </c>
      <c r="C14" s="3" t="s">
        <v>15</v>
      </c>
    </row>
    <row r="15" spans="2:3" ht="12.75">
      <c r="B15" s="14" t="s">
        <v>16</v>
      </c>
      <c r="C15" s="3" t="s">
        <v>17</v>
      </c>
    </row>
    <row r="16" spans="2:3" ht="12.75">
      <c r="B16" s="14" t="s">
        <v>18</v>
      </c>
      <c r="C16" s="3" t="s">
        <v>19</v>
      </c>
    </row>
    <row r="17" spans="2:3" ht="12.75">
      <c r="B17" s="14" t="s">
        <v>20</v>
      </c>
      <c r="C17" s="3" t="s">
        <v>58</v>
      </c>
    </row>
    <row r="18" spans="2:3" ht="12.75">
      <c r="B18" s="14">
        <v>11</v>
      </c>
      <c r="C18" s="3" t="s">
        <v>21</v>
      </c>
    </row>
    <row r="21" spans="2:3" ht="15">
      <c r="B21" s="35"/>
      <c r="C21" s="35"/>
    </row>
    <row r="22" spans="2:3" ht="15.75">
      <c r="B22" s="36" t="s">
        <v>22</v>
      </c>
      <c r="C22" s="36"/>
    </row>
    <row r="24" spans="2:3" ht="12.75">
      <c r="B24" s="40" t="s">
        <v>127</v>
      </c>
      <c r="C24" s="40"/>
    </row>
    <row r="25" spans="2:3" ht="12.75">
      <c r="B25" s="37" t="s">
        <v>23</v>
      </c>
      <c r="C25" s="37"/>
    </row>
    <row r="28" ht="15.75">
      <c r="B28" s="1" t="s">
        <v>24</v>
      </c>
    </row>
    <row r="30" spans="2:3" ht="13.5" customHeight="1">
      <c r="B30" s="38" t="s">
        <v>25</v>
      </c>
      <c r="C30" s="38"/>
    </row>
    <row r="33" spans="2:3" ht="12.75" customHeight="1">
      <c r="B33" s="33" t="s">
        <v>114</v>
      </c>
      <c r="C33" s="33"/>
    </row>
  </sheetData>
  <sheetProtection sheet="1" formatCells="0" formatColumns="0" formatRows="0" insertColumns="0" insertRows="0" insertHyperlinks="0" deleteColumns="0" deleteRows="0"/>
  <mergeCells count="9">
    <mergeCell ref="B33:C33"/>
    <mergeCell ref="A1:C1"/>
    <mergeCell ref="B21:C21"/>
    <mergeCell ref="B22:C22"/>
    <mergeCell ref="B25:C25"/>
    <mergeCell ref="B30:C30"/>
    <mergeCell ref="A2:C2"/>
    <mergeCell ref="A3:C3"/>
    <mergeCell ref="B24:C24"/>
  </mergeCells>
  <hyperlinks>
    <hyperlink ref="B8" location="Table_1!A1" display="1"/>
    <hyperlink ref="B9" location="Table_2!A1" display="2"/>
    <hyperlink ref="B10" location="Table_3!A1" display="3"/>
    <hyperlink ref="B11" location="Table_4!A1" display="4"/>
    <hyperlink ref="B12" location="Table_5!A1" display="5"/>
    <hyperlink ref="B13" location="Table_6!A1" display="6"/>
    <hyperlink ref="B15" location="Table_8!A1" display="8"/>
    <hyperlink ref="B16" location="Table_9!A1" display="9"/>
    <hyperlink ref="B17" location="Table_10!A1" display="10"/>
    <hyperlink ref="B18" location="Table_11!A1" display="Table_11!A1"/>
    <hyperlink ref="B22" r:id="rId1" display="ABS website"/>
    <hyperlink ref="B25" r:id="rId2" display="Summary"/>
    <hyperlink ref="B14" location="Table_7!A1" display="7"/>
    <hyperlink ref="B7" location="'A. Filter Table'!A1" display="A"/>
    <hyperlink ref="B33" r:id="rId3" display="© Commonwealth of Australia 2011"/>
    <hyperlink ref="B25:C25" r:id="rId4" display="Summary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6"/>
  <headerFooter alignWithMargins="0">
    <oddHeader>&amp;C&amp;A</oddHeader>
    <oddFooter>&amp;CPage &amp;P</oddFooter>
  </headerFooter>
  <ignoredErrors>
    <ignoredError sqref="B8:B14 B15:B17" numberStoredAsText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I1"/>
    </sheetView>
  </sheetViews>
  <sheetFormatPr defaultColWidth="11.57421875" defaultRowHeight="12.75"/>
  <cols>
    <col min="1" max="1" width="39.00390625" style="0" customWidth="1"/>
    <col min="2" max="2" width="11.57421875" style="8" customWidth="1"/>
    <col min="3" max="3" width="12.57421875" style="8" customWidth="1"/>
    <col min="4" max="9" width="11.57421875" style="8" customWidth="1"/>
  </cols>
  <sheetData>
    <row r="1" spans="1:9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</row>
    <row r="2" spans="1:3" ht="22.5" customHeight="1">
      <c r="A2" s="36" t="s">
        <v>112</v>
      </c>
      <c r="B2" s="36"/>
      <c r="C2" s="36"/>
    </row>
    <row r="3" spans="1:7" ht="12.75">
      <c r="A3" s="39" t="s">
        <v>111</v>
      </c>
      <c r="B3" s="39"/>
      <c r="C3" s="39"/>
      <c r="D3" s="39"/>
      <c r="E3" s="39"/>
      <c r="F3" s="39"/>
      <c r="G3" s="39"/>
    </row>
    <row r="4" spans="1:3" ht="24" customHeight="1">
      <c r="A4" s="4" t="s">
        <v>54</v>
      </c>
      <c r="C4" s="11"/>
    </row>
    <row r="5" spans="1:9" ht="104.25" customHeight="1">
      <c r="A5" s="6"/>
      <c r="B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G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H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I5" s="11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</row>
    <row r="7" spans="1: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</row>
    <row r="8" spans="1: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</row>
    <row r="9" spans="1: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</row>
    <row r="10" spans="1: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</row>
    <row r="11" spans="1: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</row>
    <row r="12" spans="1: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</row>
    <row r="13" spans="1: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</row>
    <row r="14" spans="1:9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</row>
    <row r="15" spans="1: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</row>
    <row r="16" spans="1: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</row>
    <row r="17" spans="1: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</row>
    <row r="18" spans="1: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</row>
    <row r="19" spans="1:9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28</v>
      </c>
      <c r="G19" s="9" t="s">
        <v>28</v>
      </c>
      <c r="H19" s="9" t="s">
        <v>28</v>
      </c>
      <c r="I19" s="9" t="s">
        <v>28</v>
      </c>
    </row>
    <row r="20" spans="1: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</row>
    <row r="21" spans="1:9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28</v>
      </c>
      <c r="G21" s="9" t="s">
        <v>28</v>
      </c>
      <c r="H21" s="9" t="s">
        <v>28</v>
      </c>
      <c r="I21" s="9" t="s">
        <v>28</v>
      </c>
    </row>
    <row r="22" spans="1: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</row>
    <row r="23" spans="1: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</row>
    <row r="24" spans="1:9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</row>
    <row r="25" spans="1: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</row>
    <row r="26" spans="1: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</row>
    <row r="27" spans="1: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</row>
    <row r="28" spans="1:9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</row>
    <row r="29" spans="1: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</row>
    <row r="30" spans="1: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</row>
    <row r="31" spans="1: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</row>
    <row r="32" spans="1: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</row>
    <row r="33" spans="1: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</row>
    <row r="34" spans="1:9" ht="12.75">
      <c r="A34" s="3" t="s">
        <v>47</v>
      </c>
      <c r="B34" s="9" t="s">
        <v>59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1:I1"/>
    <mergeCell ref="A2:C2"/>
    <mergeCell ref="A3:G3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1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AC1"/>
    </sheetView>
  </sheetViews>
  <sheetFormatPr defaultColWidth="11.57421875" defaultRowHeight="12.75"/>
  <cols>
    <col min="1" max="1" width="38.8515625" style="0" customWidth="1"/>
    <col min="2" max="2" width="12.28125" style="8" customWidth="1"/>
    <col min="3" max="3" width="13.28125" style="0" customWidth="1"/>
    <col min="4" max="5" width="11.57421875" style="8" customWidth="1"/>
    <col min="6" max="8" width="12.7109375" style="8" customWidth="1"/>
    <col min="9" max="11" width="11.57421875" style="8" customWidth="1"/>
    <col min="12" max="12" width="12.7109375" style="8" customWidth="1"/>
    <col min="13" max="13" width="13.140625" style="8" customWidth="1"/>
    <col min="14" max="14" width="12.421875" style="8" customWidth="1"/>
    <col min="15" max="16" width="11.57421875" style="8" customWidth="1"/>
    <col min="17" max="18" width="14.57421875" style="8" customWidth="1"/>
    <col min="19" max="20" width="11.57421875" style="8" customWidth="1"/>
    <col min="21" max="21" width="15.140625" style="8" customWidth="1"/>
    <col min="22" max="22" width="14.140625" style="8" customWidth="1"/>
    <col min="23" max="23" width="11.57421875" style="8" customWidth="1"/>
  </cols>
  <sheetData>
    <row r="1" spans="1:29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10" ht="22.5" customHeight="1">
      <c r="A2" s="36" t="s">
        <v>112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ht="12.7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6" ht="24" customHeight="1">
      <c r="A4" s="4" t="s">
        <v>55</v>
      </c>
      <c r="C4" s="4"/>
      <c r="V4" s="15"/>
      <c r="X4" s="8"/>
      <c r="Y4" s="8"/>
      <c r="Z4" s="8"/>
    </row>
    <row r="5" spans="1:29" ht="75" customHeight="1">
      <c r="A5" s="6"/>
      <c r="B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C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D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E5" s="27" t="s">
        <v>126</v>
      </c>
      <c r="F5" s="27" t="s">
        <v>110</v>
      </c>
      <c r="G5" s="11" t="str">
        <f>HYPERLINK("http://www.abs.gov.au/ausstats/Subscriber.nsf/LookupAttach/6227.0Data+Cubes-29.11.161/$File/62270Do001_201605.xls","Education and Work 2016")</f>
        <v>Education and Work 2016</v>
      </c>
      <c r="H5" s="11" t="str">
        <f>HYPERLINK("http://www.abs.gov.au/ausstats/subscriber.nsf/LookupAttach/3415.0Data+Cubes-28.06.16142/$File/34150DS0088_2015_Education and Work_Migrants.xls","Education and Work 2015")</f>
        <v>Education and Work 2015</v>
      </c>
      <c r="I5" s="11" t="str">
        <f>HYPERLINK("http://www.abs.gov.au/ausstats/subscriber.nsf/LookupAttach/3415.0Data+Cubes-19.08.15141/$File/34150DS0086_2013_Education and Work_Migrants.xls","Education and Work 2013")</f>
        <v>Education and Work 2013</v>
      </c>
      <c r="J5" s="11" t="str">
        <f>HYPERLINK("http://www.abs.gov.au/ausstats/subscriber.nsf/LookupAttach/3415.0Data+Cubes-29.06.1125/$File/34150DS0051_2010_Education and Work_Migrants.xls","Education and Work 2010")</f>
        <v>Education and Work 2010</v>
      </c>
      <c r="K5" s="11" t="str">
        <f>HYPERLINK("http://www.abs.gov.au/ausstats/subscriber.nsf/LookupAttach/3415.0Data+Cubes-29.06.1126/$File/34150DS0034_2007_Educ and Work_Migrants.xls","Education and Work 2007")</f>
        <v>Education and Work 2007</v>
      </c>
      <c r="L5" s="11" t="str">
        <f>HYPERLINK("http://www.abs.gov.au/ausstats/subscriber.nsf/LookupAttach/3415.0Data+Cubes-29.06.1127/$File/34150DS0006_2006_SEW_Migrants.xls","Education and Work 2006")</f>
        <v>Education and Work 2006</v>
      </c>
      <c r="M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N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O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P5" s="11" t="str">
        <f>HYPERLINK("http://www.abs.gov.au/ausstats/subscriber.nsf/LookupAttach/3415.0Data+Cubes-29.06.1131/$File/34150DS0031_2007_FOE_Migrants.xls","Forms of Employment 2007")</f>
        <v>Forms of Employment 2007</v>
      </c>
      <c r="Q5" s="11" t="str">
        <f>HYPERLINK("http://www.abs.gov.au/ausstats/subscriber.nsf/LookupAttach/3415.0Data+Cubes-29.06.1137/$File/34150DS0010_2006_JSE_Migrants.xls","Job Search Experience 2006")</f>
        <v>Job Search Experience 2006</v>
      </c>
      <c r="R5" s="11" t="str">
        <f>HYPERLINK("http://www.abs.gov.au/ausstats/subscriber.nsf/LookupAttach/3415.0Data+Cubes-29.06.1138/$File/34150DS0011_2007_LFS_Migrants.xls","Labour Force 2007")</f>
        <v>Labour Force 2007</v>
      </c>
      <c r="S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T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U5" s="11" t="str">
        <f>HYPERLINK("http://www.abs.gov.au/ausstats/subscriber.nsf/LookupAttach/3415.0Data+Cubes-29.06.1141/$File/34150DS0052_2010_Labour_Mobility_Migrants.xls","Labour Mobility 2010")</f>
        <v>Labour Mobility 2010</v>
      </c>
      <c r="V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W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X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Y5" s="11" t="str">
        <f>HYPERLINK("http://www.abs.gov.au/ausstats/subscriber.nsf/LookupAttach/4235.0Data+Cubes-22.06.164/$File/42350Do004_2015.xls","Qualifications and Work 2015")</f>
        <v>Qualifications and Work 2015</v>
      </c>
      <c r="Z5" s="11" t="str">
        <f>HYPERLINK("http://www.abs.gov.au/ausstats/subscriber.nsf/LookupAttach/3415.0Data+Cubes-26.07.12390/$File/34150DS0070_2011_UEW_Migrants.xls","Underemployed Workers 2011")</f>
        <v>Underemployed Workers 2011</v>
      </c>
      <c r="AA5" s="11" t="str">
        <f>HYPERLINK("http://www.abs.gov.au/ausstats/subscriber.nsf/LookupAttach/3415.0Data+Cubes-29.06.1152/$File/34150DS0036_2007_UEW_Migrants.xls","Underemployed Workers 2007")</f>
        <v>Underemployed Workers 2007</v>
      </c>
      <c r="AB5" s="11" t="str">
        <f>HYPERLINK("http://www.abs.gov.au/ausstats/subscriber.nsf/LookupAttach/3415.0Data+Cubes-29.06.1155/$File/34150DS0039_2006_WTA_Migrants.xls","Working Time Arrangements 2006")</f>
        <v>Working Time Arrangements 2006</v>
      </c>
      <c r="AC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2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</row>
    <row r="7" spans="1:2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</row>
    <row r="8" spans="1:2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</row>
    <row r="9" spans="1:2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</row>
    <row r="10" spans="1:2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</row>
    <row r="11" spans="1:2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</row>
    <row r="12" spans="1:2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</row>
    <row r="13" spans="1:2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59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</row>
    <row r="14" spans="1:29" ht="12.75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</row>
    <row r="15" spans="1:2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</row>
    <row r="16" spans="1:2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28</v>
      </c>
    </row>
    <row r="17" spans="1:29" ht="12.75">
      <c r="A17" s="3" t="s">
        <v>35</v>
      </c>
      <c r="B17" s="9" t="s">
        <v>59</v>
      </c>
      <c r="C17" s="9" t="s">
        <v>59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59</v>
      </c>
      <c r="T17" s="9" t="s">
        <v>59</v>
      </c>
      <c r="U17" s="9" t="s">
        <v>28</v>
      </c>
      <c r="V17" s="9" t="s">
        <v>59</v>
      </c>
      <c r="W17" s="9" t="s">
        <v>28</v>
      </c>
      <c r="X17" s="9" t="s">
        <v>28</v>
      </c>
      <c r="Y17" s="9" t="s">
        <v>59</v>
      </c>
      <c r="Z17" s="9" t="s">
        <v>28</v>
      </c>
      <c r="AA17" s="9" t="s">
        <v>28</v>
      </c>
      <c r="AB17" s="9" t="s">
        <v>28</v>
      </c>
      <c r="AC17" s="9" t="s">
        <v>28</v>
      </c>
    </row>
    <row r="18" spans="1:29" ht="12.75">
      <c r="A18" s="3" t="s">
        <v>60</v>
      </c>
      <c r="B18" s="9" t="s">
        <v>59</v>
      </c>
      <c r="C18" s="9" t="s">
        <v>59</v>
      </c>
      <c r="D18" s="9" t="s">
        <v>59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59</v>
      </c>
      <c r="W18" s="9" t="s">
        <v>28</v>
      </c>
      <c r="X18" s="9" t="s">
        <v>28</v>
      </c>
      <c r="Y18" s="9" t="s">
        <v>59</v>
      </c>
      <c r="Z18" s="9" t="s">
        <v>28</v>
      </c>
      <c r="AA18" s="9" t="s">
        <v>28</v>
      </c>
      <c r="AB18" s="9" t="s">
        <v>28</v>
      </c>
      <c r="AC18" s="9" t="s">
        <v>28</v>
      </c>
    </row>
    <row r="19" spans="1:29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59</v>
      </c>
      <c r="T19" s="9" t="s">
        <v>59</v>
      </c>
      <c r="U19" s="9" t="s">
        <v>28</v>
      </c>
      <c r="V19" s="9" t="s">
        <v>59</v>
      </c>
      <c r="W19" s="9" t="s">
        <v>28</v>
      </c>
      <c r="X19" s="9" t="s">
        <v>28</v>
      </c>
      <c r="Y19" s="9" t="s">
        <v>59</v>
      </c>
      <c r="Z19" s="9" t="s">
        <v>28</v>
      </c>
      <c r="AA19" s="9" t="s">
        <v>28</v>
      </c>
      <c r="AB19" s="9" t="s">
        <v>28</v>
      </c>
      <c r="AC19" s="9" t="s">
        <v>28</v>
      </c>
    </row>
    <row r="20" spans="1:2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59</v>
      </c>
      <c r="W20" s="9" t="s">
        <v>28</v>
      </c>
      <c r="X20" s="9" t="s">
        <v>28</v>
      </c>
      <c r="Y20" s="9" t="s">
        <v>59</v>
      </c>
      <c r="Z20" s="9" t="s">
        <v>28</v>
      </c>
      <c r="AA20" s="9" t="s">
        <v>28</v>
      </c>
      <c r="AB20" s="9" t="s">
        <v>28</v>
      </c>
      <c r="AC20" s="9" t="s">
        <v>28</v>
      </c>
    </row>
    <row r="21" spans="1:29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59</v>
      </c>
      <c r="T21" s="9" t="s">
        <v>59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59</v>
      </c>
      <c r="Z21" s="9" t="s">
        <v>28</v>
      </c>
      <c r="AA21" s="9" t="s">
        <v>28</v>
      </c>
      <c r="AB21" s="9" t="s">
        <v>28</v>
      </c>
      <c r="AC21" s="9" t="s">
        <v>28</v>
      </c>
    </row>
    <row r="22" spans="1:2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59</v>
      </c>
      <c r="W22" s="9" t="s">
        <v>28</v>
      </c>
      <c r="X22" s="9" t="s">
        <v>28</v>
      </c>
      <c r="Y22" s="9" t="s">
        <v>59</v>
      </c>
      <c r="Z22" s="9" t="s">
        <v>28</v>
      </c>
      <c r="AA22" s="9" t="s">
        <v>28</v>
      </c>
      <c r="AB22" s="9" t="s">
        <v>28</v>
      </c>
      <c r="AC22" s="9" t="s">
        <v>28</v>
      </c>
    </row>
    <row r="23" spans="1:2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59</v>
      </c>
      <c r="W23" s="9" t="s">
        <v>28</v>
      </c>
      <c r="X23" s="9" t="s">
        <v>28</v>
      </c>
      <c r="Y23" s="9" t="s">
        <v>59</v>
      </c>
      <c r="Z23" s="9" t="s">
        <v>28</v>
      </c>
      <c r="AA23" s="9" t="s">
        <v>28</v>
      </c>
      <c r="AB23" s="9" t="s">
        <v>28</v>
      </c>
      <c r="AC23" s="9" t="s">
        <v>28</v>
      </c>
    </row>
    <row r="24" spans="1:29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59</v>
      </c>
      <c r="T24" s="9" t="s">
        <v>59</v>
      </c>
      <c r="U24" s="9" t="s">
        <v>28</v>
      </c>
      <c r="V24" s="9" t="s">
        <v>59</v>
      </c>
      <c r="W24" s="9" t="s">
        <v>28</v>
      </c>
      <c r="X24" s="9" t="s">
        <v>28</v>
      </c>
      <c r="Y24" s="9" t="s">
        <v>59</v>
      </c>
      <c r="Z24" s="9" t="s">
        <v>28</v>
      </c>
      <c r="AA24" s="9" t="s">
        <v>28</v>
      </c>
      <c r="AB24" s="9" t="s">
        <v>28</v>
      </c>
      <c r="AC24" s="9" t="s">
        <v>28</v>
      </c>
    </row>
    <row r="25" spans="1:29" ht="12.75">
      <c r="A25" s="3" t="s">
        <v>77</v>
      </c>
      <c r="B25" s="9" t="s">
        <v>59</v>
      </c>
      <c r="C25" s="9" t="s">
        <v>59</v>
      </c>
      <c r="D25" s="9" t="s">
        <v>59</v>
      </c>
      <c r="E25" s="9" t="s">
        <v>59</v>
      </c>
      <c r="F25" s="9" t="s">
        <v>59</v>
      </c>
      <c r="G25" s="9" t="s">
        <v>59</v>
      </c>
      <c r="H25" s="9" t="s">
        <v>59</v>
      </c>
      <c r="I25" s="9" t="s">
        <v>59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59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59</v>
      </c>
      <c r="Z25" s="9" t="s">
        <v>28</v>
      </c>
      <c r="AA25" s="9" t="s">
        <v>28</v>
      </c>
      <c r="AB25" s="9" t="s">
        <v>28</v>
      </c>
      <c r="AC25" s="9" t="s">
        <v>28</v>
      </c>
    </row>
    <row r="26" spans="1:2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</row>
    <row r="27" spans="1:2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</row>
    <row r="28" spans="1:29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59</v>
      </c>
      <c r="T28" s="9" t="s">
        <v>59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59</v>
      </c>
      <c r="Z28" s="9" t="s">
        <v>28</v>
      </c>
      <c r="AA28" s="9" t="s">
        <v>28</v>
      </c>
      <c r="AB28" s="9" t="s">
        <v>28</v>
      </c>
      <c r="AC28" s="9" t="s">
        <v>28</v>
      </c>
    </row>
    <row r="29" spans="1:29" ht="12.75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</row>
    <row r="30" spans="1:2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</row>
    <row r="31" spans="1:2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</row>
    <row r="32" spans="1:2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28</v>
      </c>
      <c r="X32" s="9" t="s">
        <v>28</v>
      </c>
      <c r="Y32" s="9" t="s">
        <v>59</v>
      </c>
      <c r="Z32" s="9" t="s">
        <v>28</v>
      </c>
      <c r="AA32" s="9" t="s">
        <v>28</v>
      </c>
      <c r="AB32" s="9" t="s">
        <v>59</v>
      </c>
      <c r="AC32" s="9" t="s">
        <v>59</v>
      </c>
    </row>
    <row r="33" spans="1:2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59</v>
      </c>
      <c r="AB33" s="9" t="s">
        <v>59</v>
      </c>
      <c r="AC33" s="9" t="s">
        <v>28</v>
      </c>
    </row>
    <row r="34" spans="1:29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59</v>
      </c>
      <c r="N34" s="9" t="s">
        <v>59</v>
      </c>
      <c r="O34" s="9" t="s">
        <v>28</v>
      </c>
      <c r="P34" s="9" t="s">
        <v>28</v>
      </c>
      <c r="Q34" s="9" t="s">
        <v>59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59</v>
      </c>
      <c r="W34" s="9" t="s">
        <v>28</v>
      </c>
      <c r="X34" s="9" t="s">
        <v>28</v>
      </c>
      <c r="Y34" s="9" t="s">
        <v>59</v>
      </c>
      <c r="Z34" s="9" t="s">
        <v>28</v>
      </c>
      <c r="AA34" s="9" t="s">
        <v>28</v>
      </c>
      <c r="AB34" s="9" t="s">
        <v>59</v>
      </c>
      <c r="AC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2:J2"/>
    <mergeCell ref="A3:N3"/>
    <mergeCell ref="A1:AC1"/>
  </mergeCells>
  <hyperlinks>
    <hyperlink ref="A37" r:id="rId1" display="© Commonwealth of Australia 2011"/>
    <hyperlink ref="E5" r:id="rId2" display="Education and Work 2018"/>
    <hyperlink ref="F5" r:id="rId3" display="Education and Work 2017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4" r:id="rId5"/>
  <headerFooter alignWithMargins="0">
    <oddHeader>&amp;C&amp;A</oddHeader>
    <oddFooter>&amp;CPage &amp;P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5" topLeftCell="B27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S1"/>
    </sheetView>
  </sheetViews>
  <sheetFormatPr defaultColWidth="11.57421875" defaultRowHeight="12.75"/>
  <cols>
    <col min="1" max="1" width="39.00390625" style="0" customWidth="1"/>
    <col min="2" max="2" width="12.7109375" style="8" customWidth="1"/>
    <col min="3" max="3" width="14.28125" style="8" customWidth="1"/>
    <col min="4" max="10" width="11.57421875" style="8" customWidth="1"/>
    <col min="11" max="11" width="12.28125" style="8" customWidth="1"/>
    <col min="12" max="14" width="14.57421875" style="8" customWidth="1"/>
    <col min="15" max="15" width="11.57421875" style="0" customWidth="1"/>
    <col min="16" max="17" width="12.7109375" style="8" customWidth="1"/>
    <col min="18" max="19" width="11.57421875" style="8" customWidth="1"/>
  </cols>
  <sheetData>
    <row r="1" spans="1:19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3" ht="22.5" customHeight="1">
      <c r="A2" s="36" t="s">
        <v>112</v>
      </c>
      <c r="B2" s="36"/>
      <c r="C2" s="36"/>
    </row>
    <row r="3" spans="1:7" ht="12.75">
      <c r="A3" s="39" t="s">
        <v>111</v>
      </c>
      <c r="B3" s="39"/>
      <c r="C3" s="39"/>
      <c r="D3" s="39"/>
      <c r="E3" s="39"/>
      <c r="F3" s="39"/>
      <c r="G3" s="39"/>
    </row>
    <row r="4" spans="1:15" ht="24" customHeight="1">
      <c r="A4" s="4" t="s">
        <v>56</v>
      </c>
      <c r="L4" s="4"/>
      <c r="O4" s="8"/>
    </row>
    <row r="5" spans="1:19" ht="75" customHeight="1">
      <c r="A5" s="6"/>
      <c r="B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HYPERLINK("http://www.abs.gov.au/ausstats/subscriber.nsf/LookupAttach/3415.0Data+Cubes-29.06.1133/$File/34150DS0008_2002_GSS_Migrants.xls","General Social Survey 2002")</f>
        <v>General Social Survey 2002</v>
      </c>
      <c r="G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H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I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J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K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L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M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N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O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P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Q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R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S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</row>
    <row r="6" spans="1:1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</row>
    <row r="7" spans="1:1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</row>
    <row r="8" spans="1:1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</row>
    <row r="9" spans="1:1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</row>
    <row r="10" spans="1:1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</row>
    <row r="11" spans="1:1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</row>
    <row r="12" spans="1:1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</row>
    <row r="13" spans="1:1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28</v>
      </c>
      <c r="R13" s="9" t="s">
        <v>28</v>
      </c>
      <c r="S13" s="9" t="s">
        <v>28</v>
      </c>
    </row>
    <row r="14" spans="1:19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</row>
    <row r="15" spans="1:1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59</v>
      </c>
      <c r="O15" s="9" t="s">
        <v>59</v>
      </c>
      <c r="P15" s="9" t="s">
        <v>59</v>
      </c>
      <c r="Q15" s="9" t="s">
        <v>59</v>
      </c>
      <c r="R15" s="9" t="s">
        <v>59</v>
      </c>
      <c r="S15" s="9" t="s">
        <v>59</v>
      </c>
    </row>
    <row r="16" spans="1:1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</row>
    <row r="17" spans="1:1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59</v>
      </c>
      <c r="L17" s="9" t="s">
        <v>59</v>
      </c>
      <c r="M17" s="9" t="s">
        <v>59</v>
      </c>
      <c r="N17" s="9" t="s">
        <v>59</v>
      </c>
      <c r="O17" s="9" t="s">
        <v>59</v>
      </c>
      <c r="P17" s="9" t="s">
        <v>28</v>
      </c>
      <c r="Q17" s="9" t="s">
        <v>28</v>
      </c>
      <c r="R17" s="9" t="s">
        <v>28</v>
      </c>
      <c r="S17" s="9" t="s">
        <v>28</v>
      </c>
    </row>
    <row r="18" spans="1:1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59</v>
      </c>
      <c r="L18" s="9" t="s">
        <v>59</v>
      </c>
      <c r="M18" s="9" t="s">
        <v>59</v>
      </c>
      <c r="N18" s="9" t="s">
        <v>28</v>
      </c>
      <c r="O18" s="9" t="s">
        <v>28</v>
      </c>
      <c r="P18" s="9" t="s">
        <v>59</v>
      </c>
      <c r="Q18" s="9" t="s">
        <v>59</v>
      </c>
      <c r="R18" s="9" t="s">
        <v>59</v>
      </c>
      <c r="S18" s="9" t="s">
        <v>59</v>
      </c>
    </row>
    <row r="19" spans="1:19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28</v>
      </c>
      <c r="Q19" s="9" t="s">
        <v>28</v>
      </c>
      <c r="R19" s="9" t="s">
        <v>28</v>
      </c>
      <c r="S19" s="9" t="s">
        <v>28</v>
      </c>
    </row>
    <row r="20" spans="1:1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</row>
    <row r="21" spans="1:19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59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28</v>
      </c>
      <c r="Q21" s="9" t="s">
        <v>28</v>
      </c>
      <c r="R21" s="9" t="s">
        <v>28</v>
      </c>
      <c r="S21" s="9" t="s">
        <v>28</v>
      </c>
    </row>
    <row r="22" spans="1:1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</row>
    <row r="23" spans="1:1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</row>
    <row r="24" spans="1:19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</row>
    <row r="25" spans="1:1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59</v>
      </c>
      <c r="L25" s="9" t="s">
        <v>59</v>
      </c>
      <c r="M25" s="9" t="s">
        <v>59</v>
      </c>
      <c r="N25" s="9" t="s">
        <v>59</v>
      </c>
      <c r="O25" s="9" t="s">
        <v>28</v>
      </c>
      <c r="P25" s="9" t="s">
        <v>59</v>
      </c>
      <c r="Q25" s="9" t="s">
        <v>59</v>
      </c>
      <c r="R25" s="9" t="s">
        <v>59</v>
      </c>
      <c r="S25" s="9" t="s">
        <v>59</v>
      </c>
    </row>
    <row r="26" spans="1:1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</row>
    <row r="27" spans="1:1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</row>
    <row r="28" spans="1:19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</row>
    <row r="29" spans="1:1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59</v>
      </c>
      <c r="L29" s="9" t="s">
        <v>59</v>
      </c>
      <c r="M29" s="9" t="s">
        <v>59</v>
      </c>
      <c r="N29" s="9" t="s">
        <v>28</v>
      </c>
      <c r="O29" s="9" t="s">
        <v>28</v>
      </c>
      <c r="P29" s="9" t="s">
        <v>59</v>
      </c>
      <c r="Q29" s="9" t="s">
        <v>59</v>
      </c>
      <c r="R29" s="9" t="s">
        <v>59</v>
      </c>
      <c r="S29" s="9" t="s">
        <v>59</v>
      </c>
    </row>
    <row r="30" spans="1:1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59</v>
      </c>
      <c r="Q30" s="9" t="s">
        <v>59</v>
      </c>
      <c r="R30" s="9" t="s">
        <v>59</v>
      </c>
      <c r="S30" s="9" t="s">
        <v>59</v>
      </c>
    </row>
    <row r="31" spans="1:1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</row>
    <row r="32" spans="1:1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</row>
    <row r="33" spans="1:1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</row>
    <row r="34" spans="1:19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28</v>
      </c>
      <c r="O34" s="9" t="s">
        <v>28</v>
      </c>
      <c r="P34" s="9" t="s">
        <v>59</v>
      </c>
      <c r="Q34" s="9" t="s">
        <v>59</v>
      </c>
      <c r="R34" s="9" t="s">
        <v>59</v>
      </c>
      <c r="S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2:C2"/>
    <mergeCell ref="A3:G3"/>
    <mergeCell ref="A1:S1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4" r:id="rId3"/>
  <headerFooter alignWithMargins="0">
    <oddHeader>&amp;C&amp;A</oddHeader>
    <oddFooter>&amp;CPage &amp;P</oddFooter>
  </headerFooter>
  <colBreaks count="1" manualBreakCount="1">
    <brk id="7" max="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BS1"/>
    </sheetView>
  </sheetViews>
  <sheetFormatPr defaultColWidth="11.57421875" defaultRowHeight="12.75"/>
  <cols>
    <col min="1" max="1" width="38.8515625" style="0" customWidth="1"/>
    <col min="2" max="10" width="11.57421875" style="8" customWidth="1"/>
    <col min="11" max="12" width="11.57421875" style="0" customWidth="1"/>
    <col min="13" max="13" width="11.421875" style="8" customWidth="1"/>
    <col min="14" max="37" width="11.57421875" style="8" customWidth="1"/>
    <col min="38" max="38" width="11.57421875" style="0" customWidth="1"/>
    <col min="39" max="41" width="11.57421875" style="8" customWidth="1"/>
    <col min="42" max="43" width="11.57421875" style="0" customWidth="1"/>
    <col min="44" max="44" width="14.421875" style="0" customWidth="1"/>
    <col min="45" max="48" width="11.57421875" style="8" customWidth="1"/>
    <col min="49" max="59" width="11.57421875" style="0" customWidth="1"/>
    <col min="60" max="61" width="11.57421875" style="8" customWidth="1"/>
    <col min="62" max="67" width="11.57421875" style="0" customWidth="1"/>
    <col min="68" max="70" width="12.28125" style="8" customWidth="1"/>
  </cols>
  <sheetData>
    <row r="1" spans="1:71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</row>
    <row r="2" spans="1:61" ht="22.5" customHeight="1">
      <c r="A2" s="36" t="s">
        <v>112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AS2"/>
      <c r="BH2"/>
      <c r="BI2" s="1"/>
    </row>
    <row r="3" spans="1:61" ht="12.7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BI3" s="21"/>
    </row>
    <row r="4" spans="1:42" ht="21" customHeight="1">
      <c r="A4" s="4" t="s">
        <v>57</v>
      </c>
      <c r="K4" s="4"/>
      <c r="L4" s="4"/>
      <c r="AL4" s="8"/>
      <c r="AP4" s="8"/>
    </row>
    <row r="5" spans="1:71" s="12" customFormat="1" ht="101.25" customHeight="1">
      <c r="A5" s="6"/>
      <c r="B5" s="11" t="s">
        <v>115</v>
      </c>
      <c r="C5" s="11" t="s">
        <v>116</v>
      </c>
      <c r="D5" s="11" t="s">
        <v>117</v>
      </c>
      <c r="E5" s="11" t="s">
        <v>118</v>
      </c>
      <c r="F5" s="11" t="s">
        <v>119</v>
      </c>
      <c r="G5" s="11" t="s">
        <v>120</v>
      </c>
      <c r="H5" s="11" t="s">
        <v>121</v>
      </c>
      <c r="I5" s="11" t="s">
        <v>122</v>
      </c>
      <c r="J5" s="11" t="s">
        <v>107</v>
      </c>
      <c r="K5" s="11" t="s">
        <v>67</v>
      </c>
      <c r="L5" s="11" t="s">
        <v>68</v>
      </c>
      <c r="M5" s="11" t="s">
        <v>69</v>
      </c>
      <c r="N5" s="11" t="s">
        <v>70</v>
      </c>
      <c r="O5" s="11" t="s">
        <v>71</v>
      </c>
      <c r="P5" s="11" t="s">
        <v>72</v>
      </c>
      <c r="Q5" s="11" t="s">
        <v>73</v>
      </c>
      <c r="R5" s="11" t="s">
        <v>74</v>
      </c>
      <c r="S5" s="11" t="s">
        <v>75</v>
      </c>
      <c r="T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U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V5" s="11" t="str">
        <f>HYPERLINK("http://www.abs.gov.au/ausstats/subscriber.nsf/LookupAttach/3301.0Data+Cubes-13.12.176/$File/33010Do006_2016.xls","Births 2016")</f>
        <v>Births 2016</v>
      </c>
      <c r="W5" s="16" t="str">
        <f>HYPERLINK("http://www.abs.gov.au/ausstats/subscriber.nsf/LookupAttach/3301.0Data+Cubes-08.11.166/$File/33010Do006_2015.xls","Births 2015")</f>
        <v>Births 2015</v>
      </c>
      <c r="X5" s="16" t="str">
        <f>HYPERLINK("http://www.abs.gov.au/ausstats/subscriber.nsf/LookupAttach/3301.0Data+Cubes-29.10.159/$File/33010Do009_2014.xls","Births 2014")</f>
        <v>Births 2014</v>
      </c>
      <c r="Y5" s="16" t="s">
        <v>104</v>
      </c>
      <c r="Z5" s="16" t="s">
        <v>106</v>
      </c>
      <c r="AA5" s="16" t="str">
        <f>HYPERLINK("http://www.abs.gov.au/ausstats/subscriber.nsf/LookupAttach/3415.0Data+Cubes-23.07.1340/$File/34150DS0077_2011_Births_Migrants.xls","Births 2011")</f>
        <v>Births 2011</v>
      </c>
      <c r="AB5" s="16" t="str">
        <f>HYPERLINK("http://www.abs.gov.au/ausstats/subscriber.nsf/LookupAttach/3415.0Data+Cubes-29.11.1140/$File/34150DS0066_2010_Births_Migrants.xls","Births 2010")</f>
        <v>Births 2010</v>
      </c>
      <c r="AC5" s="11" t="str">
        <f>HYPERLINK("http://www.abs.gov.au/ausstats/subscriber.nsf/LookupAttach/3415.0Data+Cubes-29.06.115/$File/34150DS0042_2009_Births_Migrants.xls","Births 2009")</f>
        <v>Births 2009</v>
      </c>
      <c r="AD5" s="11" t="str">
        <f>HYPERLINK("http://www.abs.gov.au/ausstats/subscriber.nsf/LookupAttach/3415.0Data+Cubes-29.06.116/$File/34150DS0041_2008_Births_Migrants.xls","Births 2008")</f>
        <v>Births 2008</v>
      </c>
      <c r="AE5" s="11" t="str">
        <f>HYPERLINK("http://www.abs.gov.au/ausstats/subscriber.nsf/LookupAttach/3415.0Data+Cubes-29.06.117/$File/34150DS0040_2007_Births_Migrants.xls","Births 2007")</f>
        <v>Births 2007</v>
      </c>
      <c r="AF5" s="11" t="str">
        <f>HYPERLINK("http://www.abs.gov.au/ausstats/subscriber.nsf/LookupAttach/3415.0Data+Cubes-29.06.118/$File/34150DS0021_2006_Births_Migrants.xls","Births 2006")</f>
        <v>Births 2006</v>
      </c>
      <c r="AG5" s="11" t="str">
        <f>HYPERLINK("http://www.abs.gov.au/ausstats/subscriber.nsf/LookupAttach/3415.0Data+Cubes-26.07.1250/$File/34150DS0074_2010_Causes of Death_Migrants.xls","Causes of Death 2010")</f>
        <v>Causes of Death 2010</v>
      </c>
      <c r="AH5" s="11" t="str">
        <f>HYPERLINK("http://www.abs.gov.au/ausstats/subscriber.nsf/LookupAttach/3415.0Data+Cubes-29.11.1150/$File/34150DS0063_2009_Causes of Death_Migrants.xls","Causes of Death 2009")</f>
        <v>Causes of Death 2009</v>
      </c>
      <c r="AI5" s="11" t="str">
        <f>HYPERLINK("http://www.abs.gov.au/ausstats/subscriber.nsf/LookupAttach/3415.0Data+Cubes-29.06.119/$File/34150DS0047_2008_Causes of Death_Migrants.xls","Causes of Death 2008")</f>
        <v>Causes of Death 2008</v>
      </c>
      <c r="AJ5" s="11" t="str">
        <f>HYPERLINK("http://www.abs.gov.au/ausstats/subscriber.nsf/LookupAttach/3415.0Data+Cubes-29.06.1110/$File/34150DS0046_2007_Causes of Death_Migrants.xls","Causes of Death 2007")</f>
        <v>Causes of Death 2007</v>
      </c>
      <c r="AK5" s="11" t="str">
        <f>HYPERLINK("http://www.abs.gov.au/ausstats/subscriber.nsf/LookupAttach/3415.0Data+Cubes-29.06.1111/$File/34150DS0022_2006_Causes of Death_Migrants.xls","Causes of Death 2006")</f>
        <v>Causes of Death 2006</v>
      </c>
      <c r="AL5" s="11" t="s">
        <v>109</v>
      </c>
      <c r="AM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N5" s="11" t="s">
        <v>124</v>
      </c>
      <c r="AO5" s="11" t="s">
        <v>125</v>
      </c>
      <c r="AP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Q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R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S5" s="11" t="s">
        <v>108</v>
      </c>
      <c r="AT5" s="11" t="str">
        <f>HYPERLINK("http://www.abs.gov.au/ausstats/subscriber.nsf/LookupAttach/3302.0Data+Cubes-27.09.171/$File/33020Do001_2016.xls","Deaths 2016")</f>
        <v>Deaths 2016</v>
      </c>
      <c r="AU5" s="11" t="str">
        <f>HYPERLINK("http://www.abs.gov.au/ausstats/subscriber.nsf/LookupAttach/3302.0Data+Cubes-28.09.161/$File/33020Do001_2015.xls","Deaths 2015")</f>
        <v>Deaths 2015</v>
      </c>
      <c r="AV5" s="11" t="str">
        <f>HYPERLINK("http://www.abs.gov.au/ausstats/subscriber.nsf/LookupAttach/3302.0Data+Cubes-12.11.159/$File/33020Do009_2014.xls","Deaths 2014")</f>
        <v>Deaths 2014</v>
      </c>
      <c r="AW5" s="11" t="str">
        <f>HYPERLINK("http://www.abs.gov.au/ausstats/subscriber.nsf/LookupAttach/3415.0Data+Cubes-19.08.15111/$File/34150DS0083_2013_Deaths_Migrants.xls","Deaths 2013")</f>
        <v>Deaths 2013</v>
      </c>
      <c r="AX5" s="11" t="str">
        <f>HYPERLINK("http://www.abs.gov.au/ausstats/subscriber.nsf/LookupAttach/3415.0Data+Cubes-19.08.15112/$File/34150DS0082_2012_Deaths_Migrants.xls","Deaths 2012")</f>
        <v>Deaths 2012</v>
      </c>
      <c r="AY5" s="11" t="str">
        <f>HYPERLINK("http://www.abs.gov.au/ausstats/subscriber.nsf/LookupAttach/3415.0Data+Cubes-23.07.13110/$File/34150DS0078_2011_Deaths_Migrants.xls","Deaths 2011")</f>
        <v>Deaths 2011</v>
      </c>
      <c r="AZ5" s="11" t="str">
        <f>HYPERLINK("http://www.abs.gov.au/ausstats/subscriber.nsf/LookupAttach/3415.0Data+Cubes-26.07.12110/$File/34150DS0072_2010_Deaths_Migrants.xls","Deaths 2010")</f>
        <v>Deaths 2010</v>
      </c>
      <c r="BA5" s="11" t="str">
        <f>HYPERLINK("http://www.abs.gov.au/ausstats/subscriber.nsf/LookupAttach/3415.0Data+Cubes-29.06.1118/$File/34150DS0045_2009_Deaths_Migrants.xls","Deaths 2009")</f>
        <v>Deaths 2009</v>
      </c>
      <c r="BB5" s="11" t="str">
        <f>HYPERLINK("http://www.abs.gov.au/ausstats/subscriber.nsf/LookupAttach/3415.0Data+Cubes-29.06.1119/$File/34150DS0044_2008_Deaths_Migrants.xls","Deaths 2008")</f>
        <v>Deaths 2008</v>
      </c>
      <c r="BC5" s="11" t="str">
        <f>HYPERLINK("http://www.abs.gov.au/ausstats/subscriber.nsf/LookupAttach/3415.0Data+Cubes-29.06.1120/$File/34150DS0043_2007_Deaths_Migrants.xls","Deaths 2007")</f>
        <v>Deaths 2007</v>
      </c>
      <c r="BD5" s="11" t="str">
        <f>HYPERLINK("http://www.abs.gov.au/ausstats/subscriber.nsf/LookupAttach/3415.0Data+Cubes-29.06.1121/$File/34150DS0026_2006_Deaths_Migrants.xls","Deaths 2006")</f>
        <v>Deaths 2006</v>
      </c>
      <c r="BE5" s="11" t="str">
        <f>HYPERLINK("http://www.abs.gov.au/ausstats/subscriber.nsf/LookupAttach/3415.0Data+Cubes-29.06.1123/$File/34150DS0027_2007_Divorces_Migrants.xls","Divorces 2007")</f>
        <v>Divorces 2007</v>
      </c>
      <c r="BF5" s="11" t="str">
        <f>HYPERLINK("http://www.abs.gov.au/ausstats/subscriber.nsf/LookupAttach/3415.0Data+Cubes-29.06.1142/$File/34150DS0029_2007_Marriages_Migrants.xls","Marriages 2007")</f>
        <v>Marriages 2007</v>
      </c>
      <c r="BG5" s="27" t="s">
        <v>123</v>
      </c>
      <c r="BH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I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J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K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L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M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N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O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P5" s="11" t="s">
        <v>102</v>
      </c>
      <c r="BQ5" s="11" t="s">
        <v>103</v>
      </c>
      <c r="BR5" s="11" t="s">
        <v>113</v>
      </c>
      <c r="BS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71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28</v>
      </c>
    </row>
    <row r="7" spans="1:71" ht="12.75">
      <c r="A7" s="3" t="s">
        <v>29</v>
      </c>
      <c r="B7" s="9" t="s">
        <v>59</v>
      </c>
      <c r="C7" s="9" t="s">
        <v>59</v>
      </c>
      <c r="D7" s="9" t="s">
        <v>59</v>
      </c>
      <c r="E7" s="9" t="s">
        <v>59</v>
      </c>
      <c r="F7" s="9" t="s">
        <v>59</v>
      </c>
      <c r="G7" s="9" t="s">
        <v>59</v>
      </c>
      <c r="H7" s="9" t="s">
        <v>59</v>
      </c>
      <c r="I7" s="9" t="s">
        <v>59</v>
      </c>
      <c r="J7" s="9" t="s">
        <v>59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59</v>
      </c>
      <c r="W7" s="9" t="s">
        <v>59</v>
      </c>
      <c r="X7" s="9" t="s">
        <v>59</v>
      </c>
      <c r="Y7" s="9" t="s">
        <v>59</v>
      </c>
      <c r="Z7" s="9" t="s">
        <v>59</v>
      </c>
      <c r="AA7" s="9" t="s">
        <v>59</v>
      </c>
      <c r="AB7" s="9" t="s">
        <v>59</v>
      </c>
      <c r="AC7" s="9" t="s">
        <v>59</v>
      </c>
      <c r="AD7" s="9" t="s">
        <v>59</v>
      </c>
      <c r="AE7" s="9" t="s">
        <v>59</v>
      </c>
      <c r="AF7" s="9" t="s">
        <v>59</v>
      </c>
      <c r="AG7" s="9" t="s">
        <v>28</v>
      </c>
      <c r="AH7" s="9" t="s">
        <v>28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59</v>
      </c>
      <c r="AN7" s="9" t="s">
        <v>59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28</v>
      </c>
      <c r="BB7" s="9" t="s">
        <v>28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</row>
    <row r="8" spans="1:71" ht="12.75">
      <c r="A8" s="3" t="s">
        <v>30</v>
      </c>
      <c r="B8" s="9" t="s">
        <v>59</v>
      </c>
      <c r="C8" s="9" t="s">
        <v>59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59</v>
      </c>
      <c r="W8" s="9" t="s">
        <v>59</v>
      </c>
      <c r="X8" s="9" t="s">
        <v>59</v>
      </c>
      <c r="Y8" s="9" t="s">
        <v>59</v>
      </c>
      <c r="Z8" s="9" t="s">
        <v>59</v>
      </c>
      <c r="AA8" s="9" t="s">
        <v>59</v>
      </c>
      <c r="AB8" s="9" t="s">
        <v>59</v>
      </c>
      <c r="AC8" s="9" t="s">
        <v>59</v>
      </c>
      <c r="AD8" s="9" t="s">
        <v>59</v>
      </c>
      <c r="AE8" s="9" t="s">
        <v>59</v>
      </c>
      <c r="AF8" s="9" t="s">
        <v>59</v>
      </c>
      <c r="AG8" s="9" t="s">
        <v>28</v>
      </c>
      <c r="AH8" s="9" t="s">
        <v>28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59</v>
      </c>
      <c r="AN8" s="9" t="s">
        <v>59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</row>
    <row r="9" spans="1:71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</row>
    <row r="10" spans="1:71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59</v>
      </c>
      <c r="L10" s="9" t="s">
        <v>59</v>
      </c>
      <c r="M10" s="9" t="s">
        <v>59</v>
      </c>
      <c r="N10" s="9" t="s">
        <v>59</v>
      </c>
      <c r="O10" s="9" t="s">
        <v>59</v>
      </c>
      <c r="P10" s="9" t="s">
        <v>59</v>
      </c>
      <c r="Q10" s="9" t="s">
        <v>59</v>
      </c>
      <c r="R10" s="9" t="s">
        <v>59</v>
      </c>
      <c r="S10" s="9" t="s">
        <v>59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59</v>
      </c>
      <c r="AQ10" s="9" t="s">
        <v>59</v>
      </c>
      <c r="AR10" s="9" t="s">
        <v>59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</row>
    <row r="11" spans="1:71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59</v>
      </c>
      <c r="L11" s="9" t="s">
        <v>59</v>
      </c>
      <c r="M11" s="9" t="s">
        <v>59</v>
      </c>
      <c r="N11" s="9" t="s">
        <v>59</v>
      </c>
      <c r="O11" s="9" t="s">
        <v>59</v>
      </c>
      <c r="P11" s="9" t="s">
        <v>59</v>
      </c>
      <c r="Q11" s="9" t="s">
        <v>59</v>
      </c>
      <c r="R11" s="9" t="s">
        <v>59</v>
      </c>
      <c r="S11" s="9" t="s">
        <v>59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59</v>
      </c>
      <c r="AQ11" s="9" t="s">
        <v>59</v>
      </c>
      <c r="AR11" s="9" t="s">
        <v>59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</row>
    <row r="12" spans="1:71" ht="12.75">
      <c r="A12" s="3" t="s">
        <v>63</v>
      </c>
      <c r="B12" s="9" t="s">
        <v>59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59</v>
      </c>
      <c r="P12" s="9" t="s">
        <v>59</v>
      </c>
      <c r="Q12" s="9" t="s">
        <v>59</v>
      </c>
      <c r="R12" s="9" t="s">
        <v>59</v>
      </c>
      <c r="S12" s="9" t="s">
        <v>59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59</v>
      </c>
      <c r="AN12" s="9" t="s">
        <v>28</v>
      </c>
      <c r="AO12" s="9" t="s">
        <v>28</v>
      </c>
      <c r="AP12" s="9" t="s">
        <v>59</v>
      </c>
      <c r="AQ12" s="9" t="s">
        <v>59</v>
      </c>
      <c r="AR12" s="9" t="s">
        <v>59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</row>
    <row r="13" spans="1:71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</row>
    <row r="14" spans="1:71" ht="12.75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28</v>
      </c>
      <c r="BS14" s="9" t="s">
        <v>59</v>
      </c>
    </row>
    <row r="15" spans="1:71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59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</row>
    <row r="16" spans="1:71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28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  <c r="AC16" s="9" t="s">
        <v>28</v>
      </c>
      <c r="AD16" s="9" t="s">
        <v>28</v>
      </c>
      <c r="AE16" s="9" t="s">
        <v>28</v>
      </c>
      <c r="AF16" s="9" t="s">
        <v>28</v>
      </c>
      <c r="AG16" s="9" t="s">
        <v>28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59</v>
      </c>
      <c r="AN16" s="9" t="s">
        <v>59</v>
      </c>
      <c r="AO16" s="9" t="s">
        <v>59</v>
      </c>
      <c r="AP16" s="9" t="s">
        <v>59</v>
      </c>
      <c r="AQ16" s="9" t="s">
        <v>59</v>
      </c>
      <c r="AR16" s="9" t="s">
        <v>59</v>
      </c>
      <c r="AS16" s="9" t="s">
        <v>28</v>
      </c>
      <c r="AT16" s="9" t="s">
        <v>28</v>
      </c>
      <c r="AU16" s="9" t="s">
        <v>28</v>
      </c>
      <c r="AV16" s="9" t="s">
        <v>28</v>
      </c>
      <c r="AW16" s="9" t="s">
        <v>28</v>
      </c>
      <c r="AX16" s="9" t="s">
        <v>28</v>
      </c>
      <c r="AY16" s="9" t="s">
        <v>28</v>
      </c>
      <c r="AZ16" s="9" t="s">
        <v>28</v>
      </c>
      <c r="BA16" s="9" t="s">
        <v>28</v>
      </c>
      <c r="BB16" s="9" t="s">
        <v>28</v>
      </c>
      <c r="BC16" s="9" t="s">
        <v>28</v>
      </c>
      <c r="BD16" s="9" t="s">
        <v>28</v>
      </c>
      <c r="BE16" s="9" t="s">
        <v>28</v>
      </c>
      <c r="BF16" s="9" t="s">
        <v>28</v>
      </c>
      <c r="BG16" s="9" t="s">
        <v>28</v>
      </c>
      <c r="BH16" s="9" t="s">
        <v>28</v>
      </c>
      <c r="BI16" s="9" t="s">
        <v>28</v>
      </c>
      <c r="BJ16" s="9" t="s">
        <v>28</v>
      </c>
      <c r="BK16" s="9" t="s">
        <v>28</v>
      </c>
      <c r="BL16" s="9" t="s">
        <v>28</v>
      </c>
      <c r="BM16" s="9" t="s">
        <v>28</v>
      </c>
      <c r="BN16" s="9" t="s">
        <v>28</v>
      </c>
      <c r="BO16" s="9" t="s">
        <v>28</v>
      </c>
      <c r="BP16" s="9" t="s">
        <v>28</v>
      </c>
      <c r="BQ16" s="9" t="s">
        <v>28</v>
      </c>
      <c r="BR16" s="9" t="s">
        <v>28</v>
      </c>
      <c r="BS16" s="9" t="s">
        <v>28</v>
      </c>
    </row>
    <row r="17" spans="1:71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</row>
    <row r="18" spans="1:71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</row>
    <row r="19" spans="1:71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59</v>
      </c>
      <c r="R19" s="9" t="s">
        <v>59</v>
      </c>
      <c r="S19" s="9" t="s">
        <v>59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59</v>
      </c>
      <c r="AN19" s="9" t="s">
        <v>59</v>
      </c>
      <c r="AO19" s="9" t="s">
        <v>28</v>
      </c>
      <c r="AP19" s="9" t="s">
        <v>59</v>
      </c>
      <c r="AQ19" s="9" t="s">
        <v>59</v>
      </c>
      <c r="AR19" s="9" t="s">
        <v>59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28</v>
      </c>
      <c r="AY19" s="9" t="s">
        <v>28</v>
      </c>
      <c r="AZ19" s="9" t="s">
        <v>28</v>
      </c>
      <c r="BA19" s="9" t="s">
        <v>28</v>
      </c>
      <c r="BB19" s="9" t="s">
        <v>28</v>
      </c>
      <c r="BC19" s="9" t="s">
        <v>28</v>
      </c>
      <c r="BD19" s="9" t="s">
        <v>28</v>
      </c>
      <c r="BE19" s="9" t="s">
        <v>28</v>
      </c>
      <c r="BF19" s="9" t="s">
        <v>28</v>
      </c>
      <c r="BG19" s="9" t="s">
        <v>28</v>
      </c>
      <c r="BH19" s="9" t="s">
        <v>28</v>
      </c>
      <c r="BI19" s="9" t="s">
        <v>28</v>
      </c>
      <c r="BJ19" s="9" t="s">
        <v>28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28</v>
      </c>
      <c r="BQ19" s="9" t="s">
        <v>28</v>
      </c>
      <c r="BR19" s="9" t="s">
        <v>28</v>
      </c>
      <c r="BS19" s="9" t="s">
        <v>59</v>
      </c>
    </row>
    <row r="20" spans="1:71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</row>
    <row r="21" spans="1:71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59</v>
      </c>
      <c r="R21" s="9" t="s">
        <v>59</v>
      </c>
      <c r="S21" s="9" t="s">
        <v>59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59</v>
      </c>
      <c r="AN21" s="9" t="s">
        <v>28</v>
      </c>
      <c r="AO21" s="9" t="s">
        <v>28</v>
      </c>
      <c r="AP21" s="9" t="s">
        <v>59</v>
      </c>
      <c r="AQ21" s="9" t="s">
        <v>59</v>
      </c>
      <c r="AR21" s="9" t="s">
        <v>59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28</v>
      </c>
      <c r="AZ21" s="9" t="s">
        <v>28</v>
      </c>
      <c r="BA21" s="9" t="s">
        <v>28</v>
      </c>
      <c r="BB21" s="9" t="s">
        <v>28</v>
      </c>
      <c r="BC21" s="9" t="s">
        <v>28</v>
      </c>
      <c r="BD21" s="9" t="s">
        <v>28</v>
      </c>
      <c r="BE21" s="9" t="s">
        <v>28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28</v>
      </c>
      <c r="BR21" s="9" t="s">
        <v>28</v>
      </c>
      <c r="BS21" s="9" t="s">
        <v>28</v>
      </c>
    </row>
    <row r="22" spans="1:71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28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</row>
    <row r="23" spans="1:71" ht="12.75">
      <c r="A23" s="3" t="s">
        <v>64</v>
      </c>
      <c r="B23" s="9" t="s">
        <v>59</v>
      </c>
      <c r="C23" s="9" t="s">
        <v>59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59</v>
      </c>
      <c r="P23" s="9" t="s">
        <v>59</v>
      </c>
      <c r="Q23" s="9" t="s">
        <v>59</v>
      </c>
      <c r="R23" s="9" t="s">
        <v>59</v>
      </c>
      <c r="S23" s="9" t="s">
        <v>59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</row>
    <row r="24" spans="1:71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  <c r="AC24" s="9" t="s">
        <v>28</v>
      </c>
      <c r="AD24" s="9" t="s">
        <v>28</v>
      </c>
      <c r="AE24" s="9" t="s">
        <v>28</v>
      </c>
      <c r="AF24" s="9" t="s">
        <v>28</v>
      </c>
      <c r="AG24" s="9" t="s">
        <v>28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59</v>
      </c>
      <c r="AN24" s="9" t="s">
        <v>28</v>
      </c>
      <c r="AO24" s="9" t="s">
        <v>28</v>
      </c>
      <c r="AP24" s="9" t="s">
        <v>59</v>
      </c>
      <c r="AQ24" s="9" t="s">
        <v>59</v>
      </c>
      <c r="AR24" s="9" t="s">
        <v>59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28</v>
      </c>
      <c r="AZ24" s="9" t="s">
        <v>28</v>
      </c>
      <c r="BA24" s="9" t="s">
        <v>28</v>
      </c>
      <c r="BB24" s="9" t="s">
        <v>28</v>
      </c>
      <c r="BC24" s="9" t="s">
        <v>28</v>
      </c>
      <c r="BD24" s="9" t="s">
        <v>28</v>
      </c>
      <c r="BE24" s="9" t="s">
        <v>28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28</v>
      </c>
      <c r="BR24" s="9" t="s">
        <v>28</v>
      </c>
      <c r="BS24" s="9" t="s">
        <v>59</v>
      </c>
    </row>
    <row r="25" spans="1:71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</row>
    <row r="26" spans="1:71" ht="12.75">
      <c r="A26" s="3" t="s">
        <v>41</v>
      </c>
      <c r="B26" s="9" t="s">
        <v>59</v>
      </c>
      <c r="C26" s="9" t="s">
        <v>59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59</v>
      </c>
      <c r="P26" s="9" t="s">
        <v>59</v>
      </c>
      <c r="Q26" s="9" t="s">
        <v>59</v>
      </c>
      <c r="R26" s="9" t="s">
        <v>59</v>
      </c>
      <c r="S26" s="9" t="s">
        <v>59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59</v>
      </c>
      <c r="AN26" s="9" t="s">
        <v>59</v>
      </c>
      <c r="AO26" s="9" t="s">
        <v>28</v>
      </c>
      <c r="AP26" s="9" t="s">
        <v>59</v>
      </c>
      <c r="AQ26" s="9" t="s">
        <v>59</v>
      </c>
      <c r="AR26" s="9" t="s">
        <v>59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</row>
    <row r="27" spans="1:71" ht="12.75">
      <c r="A27" s="3" t="s">
        <v>42</v>
      </c>
      <c r="B27" s="9" t="s">
        <v>59</v>
      </c>
      <c r="C27" s="9" t="s">
        <v>59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59</v>
      </c>
      <c r="P27" s="9" t="s">
        <v>59</v>
      </c>
      <c r="Q27" s="9" t="s">
        <v>59</v>
      </c>
      <c r="R27" s="9" t="s">
        <v>59</v>
      </c>
      <c r="S27" s="9" t="s">
        <v>59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59</v>
      </c>
      <c r="AN27" s="9" t="s">
        <v>59</v>
      </c>
      <c r="AO27" s="9" t="s">
        <v>59</v>
      </c>
      <c r="AP27" s="9" t="s">
        <v>59</v>
      </c>
      <c r="AQ27" s="9" t="s">
        <v>59</v>
      </c>
      <c r="AR27" s="9" t="s">
        <v>59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</row>
    <row r="28" spans="1:71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28</v>
      </c>
      <c r="BS28" s="9" t="s">
        <v>59</v>
      </c>
    </row>
    <row r="29" spans="1:71" ht="12.75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59</v>
      </c>
      <c r="Q29" s="9" t="s">
        <v>59</v>
      </c>
      <c r="R29" s="9" t="s">
        <v>59</v>
      </c>
      <c r="S29" s="9" t="s">
        <v>59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59</v>
      </c>
    </row>
    <row r="30" spans="1:71" ht="12.75">
      <c r="A30" s="3" t="s">
        <v>66</v>
      </c>
      <c r="B30" s="9" t="s">
        <v>59</v>
      </c>
      <c r="C30" s="9" t="s">
        <v>59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59</v>
      </c>
      <c r="Q30" s="9" t="s">
        <v>59</v>
      </c>
      <c r="R30" s="9" t="s">
        <v>59</v>
      </c>
      <c r="S30" s="9" t="s">
        <v>59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</row>
    <row r="31" spans="1:71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28</v>
      </c>
      <c r="BQ31" s="9" t="s">
        <v>28</v>
      </c>
      <c r="BR31" s="9" t="s">
        <v>28</v>
      </c>
      <c r="BS31" s="9" t="s">
        <v>59</v>
      </c>
    </row>
    <row r="32" spans="1:71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28</v>
      </c>
      <c r="AB32" s="9" t="s">
        <v>28</v>
      </c>
      <c r="AC32" s="9" t="s">
        <v>28</v>
      </c>
      <c r="AD32" s="9" t="s">
        <v>28</v>
      </c>
      <c r="AE32" s="9" t="s">
        <v>28</v>
      </c>
      <c r="AF32" s="9" t="s">
        <v>28</v>
      </c>
      <c r="AG32" s="9" t="s">
        <v>28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59</v>
      </c>
      <c r="AM32" s="9" t="s">
        <v>59</v>
      </c>
      <c r="AN32" s="9" t="s">
        <v>59</v>
      </c>
      <c r="AO32" s="9" t="s">
        <v>59</v>
      </c>
      <c r="AP32" s="9" t="s">
        <v>59</v>
      </c>
      <c r="AQ32" s="9" t="s">
        <v>59</v>
      </c>
      <c r="AR32" s="9" t="s">
        <v>59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28</v>
      </c>
      <c r="AY32" s="9" t="s">
        <v>28</v>
      </c>
      <c r="AZ32" s="9" t="s">
        <v>28</v>
      </c>
      <c r="BA32" s="9" t="s">
        <v>28</v>
      </c>
      <c r="BB32" s="9" t="s">
        <v>28</v>
      </c>
      <c r="BC32" s="9" t="s">
        <v>28</v>
      </c>
      <c r="BD32" s="9" t="s">
        <v>28</v>
      </c>
      <c r="BE32" s="9" t="s">
        <v>28</v>
      </c>
      <c r="BF32" s="9" t="s">
        <v>28</v>
      </c>
      <c r="BG32" s="9" t="s">
        <v>28</v>
      </c>
      <c r="BH32" s="9" t="s">
        <v>28</v>
      </c>
      <c r="BI32" s="9" t="s">
        <v>28</v>
      </c>
      <c r="BJ32" s="9" t="s">
        <v>28</v>
      </c>
      <c r="BK32" s="9" t="s">
        <v>28</v>
      </c>
      <c r="BL32" s="9" t="s">
        <v>28</v>
      </c>
      <c r="BM32" s="9" t="s">
        <v>28</v>
      </c>
      <c r="BN32" s="9" t="s">
        <v>28</v>
      </c>
      <c r="BO32" s="9" t="s">
        <v>28</v>
      </c>
      <c r="BP32" s="9" t="s">
        <v>28</v>
      </c>
      <c r="BQ32" s="9" t="s">
        <v>28</v>
      </c>
      <c r="BR32" s="9" t="s">
        <v>28</v>
      </c>
      <c r="BS32" s="9" t="s">
        <v>59</v>
      </c>
    </row>
    <row r="33" spans="1:71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28</v>
      </c>
      <c r="AE33" s="9" t="s">
        <v>28</v>
      </c>
      <c r="AF33" s="9" t="s">
        <v>28</v>
      </c>
      <c r="AG33" s="9" t="s">
        <v>28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59</v>
      </c>
      <c r="AN33" s="9" t="s">
        <v>59</v>
      </c>
      <c r="AO33" s="9" t="s">
        <v>28</v>
      </c>
      <c r="AP33" s="9" t="s">
        <v>59</v>
      </c>
      <c r="AQ33" s="9" t="s">
        <v>59</v>
      </c>
      <c r="AR33" s="9" t="s">
        <v>59</v>
      </c>
      <c r="AS33" s="9" t="s">
        <v>28</v>
      </c>
      <c r="AT33" s="9" t="s">
        <v>28</v>
      </c>
      <c r="AU33" s="9" t="s">
        <v>28</v>
      </c>
      <c r="AV33" s="9" t="s">
        <v>28</v>
      </c>
      <c r="AW33" s="9" t="s">
        <v>28</v>
      </c>
      <c r="AX33" s="9" t="s">
        <v>28</v>
      </c>
      <c r="AY33" s="9" t="s">
        <v>28</v>
      </c>
      <c r="AZ33" s="9" t="s">
        <v>28</v>
      </c>
      <c r="BA33" s="9" t="s">
        <v>28</v>
      </c>
      <c r="BB33" s="9" t="s">
        <v>28</v>
      </c>
      <c r="BC33" s="9" t="s">
        <v>28</v>
      </c>
      <c r="BD33" s="9" t="s">
        <v>28</v>
      </c>
      <c r="BE33" s="9" t="s">
        <v>28</v>
      </c>
      <c r="BF33" s="9" t="s">
        <v>28</v>
      </c>
      <c r="BG33" s="9" t="s">
        <v>28</v>
      </c>
      <c r="BH33" s="9" t="s">
        <v>28</v>
      </c>
      <c r="BI33" s="9" t="s">
        <v>28</v>
      </c>
      <c r="BJ33" s="9" t="s">
        <v>28</v>
      </c>
      <c r="BK33" s="9" t="s">
        <v>28</v>
      </c>
      <c r="BL33" s="9" t="s">
        <v>28</v>
      </c>
      <c r="BM33" s="9" t="s">
        <v>28</v>
      </c>
      <c r="BN33" s="9" t="s">
        <v>28</v>
      </c>
      <c r="BO33" s="9" t="s">
        <v>28</v>
      </c>
      <c r="BP33" s="9" t="s">
        <v>28</v>
      </c>
      <c r="BQ33" s="9" t="s">
        <v>28</v>
      </c>
      <c r="BR33" s="9" t="s">
        <v>28</v>
      </c>
      <c r="BS33" s="9" t="s">
        <v>59</v>
      </c>
    </row>
    <row r="34" spans="1:71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28</v>
      </c>
      <c r="AD34" s="9" t="s">
        <v>28</v>
      </c>
      <c r="AE34" s="9" t="s">
        <v>28</v>
      </c>
      <c r="AF34" s="9" t="s">
        <v>28</v>
      </c>
      <c r="AG34" s="9" t="s">
        <v>28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59</v>
      </c>
      <c r="AN34" s="9" t="s">
        <v>28</v>
      </c>
      <c r="AO34" s="9" t="s">
        <v>28</v>
      </c>
      <c r="AP34" s="9" t="s">
        <v>59</v>
      </c>
      <c r="AQ34" s="9" t="s">
        <v>59</v>
      </c>
      <c r="AR34" s="9" t="s">
        <v>59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28</v>
      </c>
      <c r="AY34" s="9" t="s">
        <v>28</v>
      </c>
      <c r="AZ34" s="9" t="s">
        <v>28</v>
      </c>
      <c r="BA34" s="9" t="s">
        <v>28</v>
      </c>
      <c r="BB34" s="9" t="s">
        <v>28</v>
      </c>
      <c r="BC34" s="9" t="s">
        <v>28</v>
      </c>
      <c r="BD34" s="9" t="s">
        <v>28</v>
      </c>
      <c r="BE34" s="9" t="s">
        <v>28</v>
      </c>
      <c r="BF34" s="9" t="s">
        <v>28</v>
      </c>
      <c r="BG34" s="9" t="s">
        <v>28</v>
      </c>
      <c r="BH34" s="9" t="s">
        <v>28</v>
      </c>
      <c r="BI34" s="9" t="s">
        <v>28</v>
      </c>
      <c r="BJ34" s="9" t="s">
        <v>28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28</v>
      </c>
      <c r="BP34" s="9" t="s">
        <v>28</v>
      </c>
      <c r="BQ34" s="9" t="s">
        <v>28</v>
      </c>
      <c r="BR34" s="9" t="s">
        <v>28</v>
      </c>
      <c r="BS34" s="9" t="s">
        <v>59</v>
      </c>
    </row>
    <row r="37" spans="1:12" ht="12.75">
      <c r="A37" s="5" t="s">
        <v>114</v>
      </c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5"/>
    </row>
  </sheetData>
  <sheetProtection sheet="1" formatCells="0" formatColumns="0" formatRows="0" insertColumns="0" insertRows="0" insertHyperlinks="0" deleteColumns="0" deleteRows="0"/>
  <mergeCells count="3">
    <mergeCell ref="A2:O2"/>
    <mergeCell ref="A3:R3"/>
    <mergeCell ref="A1:BS1"/>
  </mergeCells>
  <hyperlinks>
    <hyperlink ref="K5" r:id="rId1" display="Australian Census and Migrants Integrated Dataset 2011 Datacube - Australia"/>
    <hyperlink ref="M5" r:id="rId2" display="Australian Census and Migrants Integrated Dataset 2011 Datacube - New South Wales"/>
    <hyperlink ref="N5" r:id="rId3" display="Australian Census and Migrants Integrated Dataset 2011 Datacube - Northern Territory"/>
    <hyperlink ref="O5" r:id="rId4" display="Australian Census and Migrants Integrated Dataset 2011 Datacube - Queensland"/>
    <hyperlink ref="L5" r:id="rId5" display="Australian Census and Migrants Integrated Dataset 2011 Datacube - Australian Capital Territory"/>
    <hyperlink ref="P5" r:id="rId6" display="Australian Census and Migrants Integrated Dataset 2011 Datacube - South Australia"/>
    <hyperlink ref="Q5" r:id="rId7" display="Australian Census and Migrants Integrated Dataset 2011 Datacube - Tasmania"/>
    <hyperlink ref="R5" r:id="rId8" display="Australian Census and Migrants Integrated Dataset 2011 Datacube - Victoria"/>
    <hyperlink ref="S5" r:id="rId9" display="Australian Census and Migrants Integrated Dataset 2011 Datacube - Western Australia"/>
    <hyperlink ref="A37" r:id="rId10" display="© Commonwealth of Australia 2011"/>
    <hyperlink ref="Y5" r:id="rId11" display="Births 2013"/>
    <hyperlink ref="Z5" r:id="rId12" display="Births 2012"/>
    <hyperlink ref="AL5" r:id="rId13" display="Causes of Death 2005"/>
    <hyperlink ref="AS5" r:id="rId14" display="Deaths 2017"/>
    <hyperlink ref="B5" r:id="rId15" display="Australian Census and Migrants Integrated Dataset 2016 Datacube - Australia"/>
    <hyperlink ref="C5" r:id="rId16" display="Australian Census and Migrants Integrated Dataset 2016 Datacube - Australian Capital Territory"/>
    <hyperlink ref="D5" r:id="rId17" display="Australian Census and Migrants Integrated Dataset 2016 Datacube - New South Wales"/>
    <hyperlink ref="E5" r:id="rId18" display="Australian Census and Migrants Integrated Dataset 2016 Datacube - Northern Territory"/>
    <hyperlink ref="F5" r:id="rId19" display="Australian Census and Migrants Integrated Dataset 2016 Datacube - Queensland "/>
    <hyperlink ref="G5" r:id="rId20" display="Australian Census and Migrants Integrated Dataset 2016 Datacube - South Australia"/>
    <hyperlink ref="H5" r:id="rId21" display="Australian Census and Migrants Integrated Dataset 2016 Datacube - Tasmania "/>
    <hyperlink ref="I5" r:id="rId22" display="Australian Census and Migrants Integrated Dataset 2016 Datacube - Victoria "/>
    <hyperlink ref="J5" r:id="rId23" display="Australian Census and Migrants Integrated Dataset 2016 Datacube - Western Australia"/>
    <hyperlink ref="BR5" r:id="rId24" display="Migration Australia 2016-17- State and Territoty Composition of Country of Birth "/>
    <hyperlink ref="BQ5" r:id="rId25" display="Migration Australia 2016-17- Estimated Resident Population by Country of Birth "/>
    <hyperlink ref="BP5" r:id="rId26" display="Migration Australia 2016-17- Net Overseas Migration by Country of Birth "/>
    <hyperlink ref="AO5" r:id="rId27" display="Census of Population and Housing 2016 : Reflecting Australia - Religion"/>
    <hyperlink ref="AN5" r:id="rId28" display="Census of Population and Housing 2016 : Reflecting Australia - Cultural Diversity"/>
    <hyperlink ref="BG5" r:id="rId29" display="Marriages and Divorces 2017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2" r:id="rId31"/>
  <headerFooter alignWithMargins="0">
    <oddHeader>&amp;C&amp;A</oddHeader>
    <oddFooter>&amp;CPage &amp;P</oddFooter>
  </headerFooter>
  <colBreaks count="1" manualBreakCount="1">
    <brk id="24" max="36" man="1"/>
  </colBreaks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PageLayoutView="0" workbookViewId="0" topLeftCell="A1">
      <pane xSplit="1" ySplit="6" topLeftCell="B7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AD1"/>
    </sheetView>
  </sheetViews>
  <sheetFormatPr defaultColWidth="12.7109375" defaultRowHeight="12.75"/>
  <cols>
    <col min="1" max="1" width="86.8515625" style="0" customWidth="1"/>
    <col min="2" max="5" width="10.57421875" style="0" bestFit="1" customWidth="1"/>
    <col min="6" max="8" width="10.421875" style="0" bestFit="1" customWidth="1"/>
    <col min="9" max="10" width="10.57421875" style="0" bestFit="1" customWidth="1"/>
    <col min="11" max="11" width="10.8515625" style="0" bestFit="1" customWidth="1"/>
    <col min="12" max="13" width="9.421875" style="0" bestFit="1" customWidth="1"/>
    <col min="14" max="14" width="10.57421875" style="0" bestFit="1" customWidth="1"/>
    <col min="15" max="15" width="11.00390625" style="0" bestFit="1" customWidth="1"/>
    <col min="16" max="16" width="10.421875" style="0" bestFit="1" customWidth="1"/>
    <col min="17" max="17" width="10.28125" style="0" bestFit="1" customWidth="1"/>
    <col min="18" max="18" width="10.00390625" style="0" bestFit="1" customWidth="1"/>
    <col min="19" max="19" width="10.140625" style="0" bestFit="1" customWidth="1"/>
    <col min="20" max="21" width="10.57421875" style="0" bestFit="1" customWidth="1"/>
    <col min="22" max="22" width="9.7109375" style="0" bestFit="1" customWidth="1"/>
    <col min="23" max="25" width="9.421875" style="0" bestFit="1" customWidth="1"/>
    <col min="26" max="26" width="10.57421875" style="0" bestFit="1" customWidth="1"/>
    <col min="27" max="30" width="13.57421875" style="0" customWidth="1"/>
  </cols>
  <sheetData>
    <row r="1" spans="1:30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24" ht="22.5" customHeight="1">
      <c r="A2" s="36" t="s">
        <v>112</v>
      </c>
      <c r="B2" s="36"/>
      <c r="C2" s="3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39" t="s">
        <v>111</v>
      </c>
      <c r="B3" s="39"/>
      <c r="C3" s="39"/>
      <c r="D3" s="39"/>
      <c r="E3" s="17"/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0" ht="55.5" customHeight="1">
      <c r="A4" s="17"/>
      <c r="B4" s="42" t="s">
        <v>93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22.5" customHeight="1">
      <c r="B5" s="41" t="s">
        <v>79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19" customFormat="1" ht="67.5">
      <c r="A6" s="20" t="s">
        <v>78</v>
      </c>
      <c r="B6" s="22" t="s">
        <v>85</v>
      </c>
      <c r="C6" s="22" t="s">
        <v>86</v>
      </c>
      <c r="D6" s="22" t="s">
        <v>87</v>
      </c>
      <c r="E6" s="22" t="s">
        <v>88</v>
      </c>
      <c r="F6" s="22" t="s">
        <v>89</v>
      </c>
      <c r="G6" s="22" t="s">
        <v>62</v>
      </c>
      <c r="H6" s="22" t="s">
        <v>63</v>
      </c>
      <c r="I6" s="22" t="s">
        <v>90</v>
      </c>
      <c r="J6" s="22" t="s">
        <v>76</v>
      </c>
      <c r="K6" s="22" t="s">
        <v>33</v>
      </c>
      <c r="L6" s="22" t="s">
        <v>34</v>
      </c>
      <c r="M6" s="22" t="s">
        <v>35</v>
      </c>
      <c r="N6" s="22" t="s">
        <v>60</v>
      </c>
      <c r="O6" s="22" t="s">
        <v>91</v>
      </c>
      <c r="P6" s="22" t="s">
        <v>37</v>
      </c>
      <c r="Q6" s="22" t="s">
        <v>38</v>
      </c>
      <c r="R6" s="22" t="s">
        <v>39</v>
      </c>
      <c r="S6" s="22" t="s">
        <v>64</v>
      </c>
      <c r="T6" s="22" t="s">
        <v>40</v>
      </c>
      <c r="U6" s="22" t="s">
        <v>77</v>
      </c>
      <c r="V6" s="22" t="s">
        <v>41</v>
      </c>
      <c r="W6" s="22" t="s">
        <v>42</v>
      </c>
      <c r="X6" s="22" t="s">
        <v>43</v>
      </c>
      <c r="Y6" s="22" t="s">
        <v>65</v>
      </c>
      <c r="Z6" s="22" t="s">
        <v>92</v>
      </c>
      <c r="AA6" s="22" t="s">
        <v>44</v>
      </c>
      <c r="AB6" s="22" t="s">
        <v>45</v>
      </c>
      <c r="AC6" s="22" t="s">
        <v>46</v>
      </c>
      <c r="AD6" s="22" t="s">
        <v>47</v>
      </c>
    </row>
    <row r="7" spans="1:30" ht="12.75">
      <c r="A7" s="11" t="str">
        <f>HYPERLINK("http://www.abs.gov.au/ausstats/subscriber.nsf/LookupAttach/3415.0Data+Cubes-29.06.112/$File/34150DS0019_2006_07_Adult_Learning_Migrants.xls","Adult Learning 2006")</f>
        <v>Adult Learning 2006</v>
      </c>
      <c r="B7" s="9" t="s">
        <v>59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59</v>
      </c>
      <c r="AB7" s="9" t="s">
        <v>59</v>
      </c>
      <c r="AC7" s="9" t="s">
        <v>59</v>
      </c>
      <c r="AD7" s="9" t="s">
        <v>28</v>
      </c>
    </row>
    <row r="8" spans="1:30" ht="12.75">
      <c r="A8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8" s="9" t="s">
        <v>59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59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59</v>
      </c>
      <c r="AB8" s="9" t="s">
        <v>28</v>
      </c>
      <c r="AC8" s="9" t="s">
        <v>59</v>
      </c>
      <c r="AD8" s="9" t="s">
        <v>28</v>
      </c>
    </row>
    <row r="9" spans="1:30" ht="12.75">
      <c r="A9" s="11" t="s">
        <v>115</v>
      </c>
      <c r="B9" s="9" t="s">
        <v>59</v>
      </c>
      <c r="C9" s="9" t="s">
        <v>59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59</v>
      </c>
      <c r="I9" s="9" t="s">
        <v>28</v>
      </c>
      <c r="J9" s="9" t="s">
        <v>59</v>
      </c>
      <c r="K9" s="9" t="s">
        <v>28</v>
      </c>
      <c r="L9" s="9" t="s">
        <v>59</v>
      </c>
      <c r="M9" s="9" t="s">
        <v>28</v>
      </c>
      <c r="N9" s="9" t="s">
        <v>28</v>
      </c>
      <c r="O9" s="9" t="s">
        <v>59</v>
      </c>
      <c r="P9" s="9" t="s">
        <v>28</v>
      </c>
      <c r="Q9" s="9" t="s">
        <v>59</v>
      </c>
      <c r="R9" s="9" t="s">
        <v>28</v>
      </c>
      <c r="S9" s="9" t="s">
        <v>59</v>
      </c>
      <c r="T9" s="9" t="s">
        <v>59</v>
      </c>
      <c r="U9" s="9" t="s">
        <v>28</v>
      </c>
      <c r="V9" s="9" t="s">
        <v>59</v>
      </c>
      <c r="W9" s="9" t="s">
        <v>59</v>
      </c>
      <c r="X9" s="9" t="s">
        <v>59</v>
      </c>
      <c r="Y9" s="9" t="s">
        <v>59</v>
      </c>
      <c r="Z9" s="9" t="s">
        <v>59</v>
      </c>
      <c r="AA9" s="9" t="s">
        <v>59</v>
      </c>
      <c r="AB9" s="9" t="s">
        <v>59</v>
      </c>
      <c r="AC9" s="9" t="s">
        <v>59</v>
      </c>
      <c r="AD9" s="9" t="s">
        <v>59</v>
      </c>
    </row>
    <row r="10" spans="1:30" ht="12.75">
      <c r="A10" s="11" t="s">
        <v>116</v>
      </c>
      <c r="B10" s="9" t="s">
        <v>59</v>
      </c>
      <c r="C10" s="9" t="s">
        <v>59</v>
      </c>
      <c r="D10" s="9" t="s">
        <v>59</v>
      </c>
      <c r="E10" s="9" t="s">
        <v>28</v>
      </c>
      <c r="F10" s="9" t="s">
        <v>28</v>
      </c>
      <c r="G10" s="9" t="s">
        <v>28</v>
      </c>
      <c r="H10" s="9" t="s">
        <v>59</v>
      </c>
      <c r="I10" s="9" t="s">
        <v>28</v>
      </c>
      <c r="J10" s="9" t="s">
        <v>59</v>
      </c>
      <c r="K10" s="9" t="s">
        <v>28</v>
      </c>
      <c r="L10" s="9" t="s">
        <v>59</v>
      </c>
      <c r="M10" s="9" t="s">
        <v>28</v>
      </c>
      <c r="N10" s="9" t="s">
        <v>28</v>
      </c>
      <c r="O10" s="9" t="s">
        <v>59</v>
      </c>
      <c r="P10" s="9" t="s">
        <v>28</v>
      </c>
      <c r="Q10" s="9" t="s">
        <v>59</v>
      </c>
      <c r="R10" s="9" t="s">
        <v>28</v>
      </c>
      <c r="S10" s="9" t="s">
        <v>59</v>
      </c>
      <c r="T10" s="9" t="s">
        <v>59</v>
      </c>
      <c r="U10" s="9" t="s">
        <v>28</v>
      </c>
      <c r="V10" s="9" t="s">
        <v>59</v>
      </c>
      <c r="W10" s="9" t="s">
        <v>59</v>
      </c>
      <c r="X10" s="9" t="s">
        <v>59</v>
      </c>
      <c r="Y10" s="9" t="s">
        <v>59</v>
      </c>
      <c r="Z10" s="9" t="s">
        <v>59</v>
      </c>
      <c r="AA10" s="9" t="s">
        <v>59</v>
      </c>
      <c r="AB10" s="9" t="s">
        <v>59</v>
      </c>
      <c r="AC10" s="9" t="s">
        <v>59</v>
      </c>
      <c r="AD10" s="9" t="s">
        <v>59</v>
      </c>
    </row>
    <row r="11" spans="1:30" ht="12.75">
      <c r="A11" s="11" t="s">
        <v>117</v>
      </c>
      <c r="B11" s="9" t="s">
        <v>59</v>
      </c>
      <c r="C11" s="9" t="s">
        <v>59</v>
      </c>
      <c r="D11" s="9" t="s">
        <v>59</v>
      </c>
      <c r="E11" s="9" t="s">
        <v>28</v>
      </c>
      <c r="F11" s="9" t="s">
        <v>28</v>
      </c>
      <c r="G11" s="9" t="s">
        <v>28</v>
      </c>
      <c r="H11" s="9" t="s">
        <v>59</v>
      </c>
      <c r="I11" s="9" t="s">
        <v>28</v>
      </c>
      <c r="J11" s="9" t="s">
        <v>59</v>
      </c>
      <c r="K11" s="9" t="s">
        <v>28</v>
      </c>
      <c r="L11" s="9" t="s">
        <v>59</v>
      </c>
      <c r="M11" s="9" t="s">
        <v>28</v>
      </c>
      <c r="N11" s="9" t="s">
        <v>28</v>
      </c>
      <c r="O11" s="9" t="s">
        <v>59</v>
      </c>
      <c r="P11" s="9" t="s">
        <v>28</v>
      </c>
      <c r="Q11" s="9" t="s">
        <v>59</v>
      </c>
      <c r="R11" s="9" t="s">
        <v>28</v>
      </c>
      <c r="S11" s="9" t="s">
        <v>59</v>
      </c>
      <c r="T11" s="9" t="s">
        <v>59</v>
      </c>
      <c r="U11" s="9" t="s">
        <v>28</v>
      </c>
      <c r="V11" s="9" t="s">
        <v>59</v>
      </c>
      <c r="W11" s="9" t="s">
        <v>59</v>
      </c>
      <c r="X11" s="9" t="s">
        <v>59</v>
      </c>
      <c r="Y11" s="9" t="s">
        <v>59</v>
      </c>
      <c r="Z11" s="9" t="s">
        <v>59</v>
      </c>
      <c r="AA11" s="9" t="s">
        <v>59</v>
      </c>
      <c r="AB11" s="9" t="s">
        <v>59</v>
      </c>
      <c r="AC11" s="9" t="s">
        <v>59</v>
      </c>
      <c r="AD11" s="9" t="s">
        <v>59</v>
      </c>
    </row>
    <row r="12" spans="1:30" ht="12.75">
      <c r="A12" s="11" t="s">
        <v>118</v>
      </c>
      <c r="B12" s="9" t="s">
        <v>59</v>
      </c>
      <c r="C12" s="9" t="s">
        <v>59</v>
      </c>
      <c r="D12" s="9" t="s">
        <v>59</v>
      </c>
      <c r="E12" s="9" t="s">
        <v>28</v>
      </c>
      <c r="F12" s="9" t="s">
        <v>28</v>
      </c>
      <c r="G12" s="9" t="s">
        <v>28</v>
      </c>
      <c r="H12" s="9" t="s">
        <v>59</v>
      </c>
      <c r="I12" s="9" t="s">
        <v>28</v>
      </c>
      <c r="J12" s="9" t="s">
        <v>59</v>
      </c>
      <c r="K12" s="9" t="s">
        <v>28</v>
      </c>
      <c r="L12" s="9" t="s">
        <v>59</v>
      </c>
      <c r="M12" s="9" t="s">
        <v>28</v>
      </c>
      <c r="N12" s="9" t="s">
        <v>28</v>
      </c>
      <c r="O12" s="9" t="s">
        <v>59</v>
      </c>
      <c r="P12" s="9" t="s">
        <v>28</v>
      </c>
      <c r="Q12" s="9" t="s">
        <v>59</v>
      </c>
      <c r="R12" s="9" t="s">
        <v>28</v>
      </c>
      <c r="S12" s="9" t="s">
        <v>59</v>
      </c>
      <c r="T12" s="9" t="s">
        <v>59</v>
      </c>
      <c r="U12" s="9" t="s">
        <v>28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</row>
    <row r="13" spans="1:30" ht="12.75">
      <c r="A13" s="11" t="s">
        <v>119</v>
      </c>
      <c r="B13" s="9" t="s">
        <v>59</v>
      </c>
      <c r="C13" s="9" t="s">
        <v>59</v>
      </c>
      <c r="D13" s="9" t="s">
        <v>59</v>
      </c>
      <c r="E13" s="9" t="s">
        <v>28</v>
      </c>
      <c r="F13" s="9" t="s">
        <v>28</v>
      </c>
      <c r="G13" s="9" t="s">
        <v>28</v>
      </c>
      <c r="H13" s="9" t="s">
        <v>59</v>
      </c>
      <c r="I13" s="9" t="s">
        <v>28</v>
      </c>
      <c r="J13" s="9" t="s">
        <v>59</v>
      </c>
      <c r="K13" s="9" t="s">
        <v>28</v>
      </c>
      <c r="L13" s="9" t="s">
        <v>59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59</v>
      </c>
      <c r="R13" s="9" t="s">
        <v>28</v>
      </c>
      <c r="S13" s="9" t="s">
        <v>59</v>
      </c>
      <c r="T13" s="9" t="s">
        <v>59</v>
      </c>
      <c r="U13" s="9" t="s">
        <v>28</v>
      </c>
      <c r="V13" s="9" t="s">
        <v>59</v>
      </c>
      <c r="W13" s="9" t="s">
        <v>59</v>
      </c>
      <c r="X13" s="9" t="s">
        <v>59</v>
      </c>
      <c r="Y13" s="9" t="s">
        <v>59</v>
      </c>
      <c r="Z13" s="9" t="s">
        <v>59</v>
      </c>
      <c r="AA13" s="9" t="s">
        <v>59</v>
      </c>
      <c r="AB13" s="9" t="s">
        <v>59</v>
      </c>
      <c r="AC13" s="9" t="s">
        <v>59</v>
      </c>
      <c r="AD13" s="9" t="s">
        <v>59</v>
      </c>
    </row>
    <row r="14" spans="1:30" ht="12.75">
      <c r="A14" s="11" t="s">
        <v>120</v>
      </c>
      <c r="B14" s="9" t="s">
        <v>59</v>
      </c>
      <c r="C14" s="9" t="s">
        <v>59</v>
      </c>
      <c r="D14" s="9" t="s">
        <v>59</v>
      </c>
      <c r="E14" s="9" t="s">
        <v>28</v>
      </c>
      <c r="F14" s="9" t="s">
        <v>28</v>
      </c>
      <c r="G14" s="9" t="s">
        <v>28</v>
      </c>
      <c r="H14" s="9" t="s">
        <v>59</v>
      </c>
      <c r="I14" s="9" t="s">
        <v>28</v>
      </c>
      <c r="J14" s="9" t="s">
        <v>59</v>
      </c>
      <c r="K14" s="9" t="s">
        <v>28</v>
      </c>
      <c r="L14" s="9" t="s">
        <v>59</v>
      </c>
      <c r="M14" s="9" t="s">
        <v>28</v>
      </c>
      <c r="N14" s="9" t="s">
        <v>28</v>
      </c>
      <c r="O14" s="9" t="s">
        <v>59</v>
      </c>
      <c r="P14" s="9" t="s">
        <v>28</v>
      </c>
      <c r="Q14" s="9" t="s">
        <v>59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</row>
    <row r="15" spans="1:30" ht="12.75">
      <c r="A15" s="11" t="s">
        <v>121</v>
      </c>
      <c r="B15" s="9" t="s">
        <v>59</v>
      </c>
      <c r="C15" s="9" t="s">
        <v>59</v>
      </c>
      <c r="D15" s="9" t="s">
        <v>59</v>
      </c>
      <c r="E15" s="9" t="s">
        <v>28</v>
      </c>
      <c r="F15" s="9" t="s">
        <v>28</v>
      </c>
      <c r="G15" s="9" t="s">
        <v>28</v>
      </c>
      <c r="H15" s="9" t="s">
        <v>59</v>
      </c>
      <c r="I15" s="9" t="s">
        <v>28</v>
      </c>
      <c r="J15" s="9" t="s">
        <v>59</v>
      </c>
      <c r="K15" s="9" t="s">
        <v>28</v>
      </c>
      <c r="L15" s="9" t="s">
        <v>59</v>
      </c>
      <c r="M15" s="9" t="s">
        <v>28</v>
      </c>
      <c r="N15" s="9" t="s">
        <v>28</v>
      </c>
      <c r="O15" s="9" t="s">
        <v>59</v>
      </c>
      <c r="P15" s="9" t="s">
        <v>28</v>
      </c>
      <c r="Q15" s="9" t="s">
        <v>59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59</v>
      </c>
      <c r="W15" s="9" t="s">
        <v>59</v>
      </c>
      <c r="X15" s="9" t="s">
        <v>59</v>
      </c>
      <c r="Y15" s="9" t="s">
        <v>59</v>
      </c>
      <c r="Z15" s="9" t="s">
        <v>59</v>
      </c>
      <c r="AA15" s="9" t="s">
        <v>59</v>
      </c>
      <c r="AB15" s="9" t="s">
        <v>59</v>
      </c>
      <c r="AC15" s="9" t="s">
        <v>59</v>
      </c>
      <c r="AD15" s="9" t="s">
        <v>59</v>
      </c>
    </row>
    <row r="16" spans="1:30" ht="12.75">
      <c r="A16" s="11" t="s">
        <v>122</v>
      </c>
      <c r="B16" s="9" t="s">
        <v>59</v>
      </c>
      <c r="C16" s="9" t="s">
        <v>59</v>
      </c>
      <c r="D16" s="9" t="s">
        <v>59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28</v>
      </c>
      <c r="J16" s="9" t="s">
        <v>59</v>
      </c>
      <c r="K16" s="9" t="s">
        <v>28</v>
      </c>
      <c r="L16" s="9" t="s">
        <v>59</v>
      </c>
      <c r="M16" s="9" t="s">
        <v>28</v>
      </c>
      <c r="N16" s="9" t="s">
        <v>28</v>
      </c>
      <c r="O16" s="9" t="s">
        <v>59</v>
      </c>
      <c r="P16" s="9" t="s">
        <v>28</v>
      </c>
      <c r="Q16" s="9" t="s">
        <v>59</v>
      </c>
      <c r="R16" s="9" t="s">
        <v>28</v>
      </c>
      <c r="S16" s="9" t="s">
        <v>59</v>
      </c>
      <c r="T16" s="9" t="s">
        <v>59</v>
      </c>
      <c r="U16" s="9" t="s">
        <v>28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</row>
    <row r="17" spans="1:30" ht="12.75">
      <c r="A17" s="11" t="s">
        <v>107</v>
      </c>
      <c r="B17" s="9" t="s">
        <v>59</v>
      </c>
      <c r="C17" s="9" t="s">
        <v>59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59</v>
      </c>
      <c r="I17" s="9" t="s">
        <v>28</v>
      </c>
      <c r="J17" s="9" t="s">
        <v>59</v>
      </c>
      <c r="K17" s="9" t="s">
        <v>28</v>
      </c>
      <c r="L17" s="9" t="s">
        <v>59</v>
      </c>
      <c r="M17" s="9" t="s">
        <v>28</v>
      </c>
      <c r="N17" s="9" t="s">
        <v>28</v>
      </c>
      <c r="O17" s="9" t="s">
        <v>59</v>
      </c>
      <c r="P17" s="9" t="s">
        <v>28</v>
      </c>
      <c r="Q17" s="9" t="s">
        <v>59</v>
      </c>
      <c r="R17" s="9" t="s">
        <v>28</v>
      </c>
      <c r="S17" s="9" t="s">
        <v>59</v>
      </c>
      <c r="T17" s="9" t="s">
        <v>59</v>
      </c>
      <c r="U17" s="9" t="s">
        <v>28</v>
      </c>
      <c r="V17" s="9" t="s">
        <v>59</v>
      </c>
      <c r="W17" s="9" t="s">
        <v>59</v>
      </c>
      <c r="X17" s="9" t="s">
        <v>59</v>
      </c>
      <c r="Y17" s="9" t="s">
        <v>59</v>
      </c>
      <c r="Z17" s="9" t="s">
        <v>59</v>
      </c>
      <c r="AA17" s="9" t="s">
        <v>59</v>
      </c>
      <c r="AB17" s="9" t="s">
        <v>59</v>
      </c>
      <c r="AC17" s="9" t="s">
        <v>59</v>
      </c>
      <c r="AD17" s="9" t="s">
        <v>59</v>
      </c>
    </row>
    <row r="18" spans="1:30" ht="12.75">
      <c r="A18" s="11" t="s">
        <v>67</v>
      </c>
      <c r="B18" s="9" t="s">
        <v>59</v>
      </c>
      <c r="C18" s="9" t="s">
        <v>28</v>
      </c>
      <c r="D18" s="9" t="s">
        <v>28</v>
      </c>
      <c r="E18" s="9" t="s">
        <v>28</v>
      </c>
      <c r="F18" s="9" t="s">
        <v>59</v>
      </c>
      <c r="G18" s="9" t="s">
        <v>59</v>
      </c>
      <c r="H18" s="9" t="s">
        <v>59</v>
      </c>
      <c r="I18" s="9" t="s">
        <v>28</v>
      </c>
      <c r="J18" s="9" t="s">
        <v>59</v>
      </c>
      <c r="K18" s="9" t="s">
        <v>28</v>
      </c>
      <c r="L18" s="9" t="s">
        <v>59</v>
      </c>
      <c r="M18" s="9" t="s">
        <v>28</v>
      </c>
      <c r="N18" s="9" t="s">
        <v>28</v>
      </c>
      <c r="O18" s="9" t="s">
        <v>59</v>
      </c>
      <c r="P18" s="9" t="s">
        <v>28</v>
      </c>
      <c r="Q18" s="9" t="s">
        <v>59</v>
      </c>
      <c r="R18" s="9" t="s">
        <v>28</v>
      </c>
      <c r="S18" s="9" t="s">
        <v>59</v>
      </c>
      <c r="T18" s="9" t="s">
        <v>59</v>
      </c>
      <c r="U18" s="9" t="s">
        <v>28</v>
      </c>
      <c r="V18" s="9" t="s">
        <v>59</v>
      </c>
      <c r="W18" s="9" t="s">
        <v>59</v>
      </c>
      <c r="X18" s="9" t="s">
        <v>59</v>
      </c>
      <c r="Y18" s="9" t="s">
        <v>59</v>
      </c>
      <c r="Z18" s="9" t="s">
        <v>59</v>
      </c>
      <c r="AA18" s="9" t="s">
        <v>59</v>
      </c>
      <c r="AB18" s="9" t="s">
        <v>59</v>
      </c>
      <c r="AC18" s="9" t="s">
        <v>59</v>
      </c>
      <c r="AD18" s="9" t="s">
        <v>59</v>
      </c>
    </row>
    <row r="19" spans="1:30" ht="12.75">
      <c r="A19" s="11" t="s">
        <v>68</v>
      </c>
      <c r="B19" s="9" t="s">
        <v>59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28</v>
      </c>
      <c r="J19" s="9" t="s">
        <v>59</v>
      </c>
      <c r="K19" s="9" t="s">
        <v>28</v>
      </c>
      <c r="L19" s="9" t="s">
        <v>59</v>
      </c>
      <c r="M19" s="9" t="s">
        <v>28</v>
      </c>
      <c r="N19" s="9" t="s">
        <v>28</v>
      </c>
      <c r="O19" s="9" t="s">
        <v>59</v>
      </c>
      <c r="P19" s="9" t="s">
        <v>28</v>
      </c>
      <c r="Q19" s="9" t="s">
        <v>59</v>
      </c>
      <c r="R19" s="9" t="s">
        <v>28</v>
      </c>
      <c r="S19" s="9" t="s">
        <v>59</v>
      </c>
      <c r="T19" s="9" t="s">
        <v>59</v>
      </c>
      <c r="U19" s="9" t="s">
        <v>28</v>
      </c>
      <c r="V19" s="9" t="s">
        <v>59</v>
      </c>
      <c r="W19" s="9" t="s">
        <v>59</v>
      </c>
      <c r="X19" s="9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</row>
    <row r="20" spans="1:30" ht="12.75">
      <c r="A20" s="11" t="s">
        <v>69</v>
      </c>
      <c r="B20" s="9" t="s">
        <v>59</v>
      </c>
      <c r="C20" s="9" t="s">
        <v>28</v>
      </c>
      <c r="D20" s="9" t="s">
        <v>28</v>
      </c>
      <c r="E20" s="9" t="s">
        <v>28</v>
      </c>
      <c r="F20" s="9" t="s">
        <v>59</v>
      </c>
      <c r="G20" s="9" t="s">
        <v>59</v>
      </c>
      <c r="H20" s="9" t="s">
        <v>59</v>
      </c>
      <c r="I20" s="9" t="s">
        <v>28</v>
      </c>
      <c r="J20" s="9" t="s">
        <v>59</v>
      </c>
      <c r="K20" s="9" t="s">
        <v>28</v>
      </c>
      <c r="L20" s="9" t="s">
        <v>59</v>
      </c>
      <c r="M20" s="9" t="s">
        <v>28</v>
      </c>
      <c r="N20" s="9" t="s">
        <v>28</v>
      </c>
      <c r="O20" s="9" t="s">
        <v>59</v>
      </c>
      <c r="P20" s="9" t="s">
        <v>28</v>
      </c>
      <c r="Q20" s="9" t="s">
        <v>59</v>
      </c>
      <c r="R20" s="9" t="s">
        <v>28</v>
      </c>
      <c r="S20" s="9" t="s">
        <v>59</v>
      </c>
      <c r="T20" s="9" t="s">
        <v>59</v>
      </c>
      <c r="U20" s="9" t="s">
        <v>28</v>
      </c>
      <c r="V20" s="9" t="s">
        <v>59</v>
      </c>
      <c r="W20" s="9" t="s">
        <v>59</v>
      </c>
      <c r="X20" s="9" t="s">
        <v>59</v>
      </c>
      <c r="Y20" s="9" t="s">
        <v>59</v>
      </c>
      <c r="Z20" s="9" t="s">
        <v>59</v>
      </c>
      <c r="AA20" s="9" t="s">
        <v>59</v>
      </c>
      <c r="AB20" s="9" t="s">
        <v>59</v>
      </c>
      <c r="AC20" s="9" t="s">
        <v>59</v>
      </c>
      <c r="AD20" s="9" t="s">
        <v>59</v>
      </c>
    </row>
    <row r="21" spans="1:30" ht="12.75">
      <c r="A21" s="11" t="s">
        <v>70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28</v>
      </c>
      <c r="J21" s="9" t="s">
        <v>59</v>
      </c>
      <c r="K21" s="9" t="s">
        <v>28</v>
      </c>
      <c r="L21" s="9" t="s">
        <v>59</v>
      </c>
      <c r="M21" s="9" t="s">
        <v>28</v>
      </c>
      <c r="N21" s="9" t="s">
        <v>28</v>
      </c>
      <c r="O21" s="9" t="s">
        <v>59</v>
      </c>
      <c r="P21" s="9" t="s">
        <v>28</v>
      </c>
      <c r="Q21" s="9" t="s">
        <v>59</v>
      </c>
      <c r="R21" s="9" t="s">
        <v>28</v>
      </c>
      <c r="S21" s="9" t="s">
        <v>59</v>
      </c>
      <c r="T21" s="9" t="s">
        <v>59</v>
      </c>
      <c r="U21" s="9" t="s">
        <v>28</v>
      </c>
      <c r="V21" s="9" t="s">
        <v>59</v>
      </c>
      <c r="W21" s="9" t="s">
        <v>59</v>
      </c>
      <c r="X21" s="9" t="s">
        <v>59</v>
      </c>
      <c r="Y21" s="9" t="s">
        <v>59</v>
      </c>
      <c r="Z21" s="9" t="s">
        <v>59</v>
      </c>
      <c r="AA21" s="9" t="s">
        <v>59</v>
      </c>
      <c r="AB21" s="9" t="s">
        <v>59</v>
      </c>
      <c r="AC21" s="9" t="s">
        <v>59</v>
      </c>
      <c r="AD21" s="9" t="s">
        <v>59</v>
      </c>
    </row>
    <row r="22" spans="1:30" ht="12.75">
      <c r="A22" s="11" t="s">
        <v>71</v>
      </c>
      <c r="B22" s="9" t="s">
        <v>59</v>
      </c>
      <c r="C22" s="9" t="s">
        <v>28</v>
      </c>
      <c r="D22" s="9" t="s">
        <v>28</v>
      </c>
      <c r="E22" s="9" t="s">
        <v>28</v>
      </c>
      <c r="F22" s="9" t="s">
        <v>59</v>
      </c>
      <c r="G22" s="9" t="s">
        <v>59</v>
      </c>
      <c r="H22" s="9" t="s">
        <v>59</v>
      </c>
      <c r="I22" s="9" t="s">
        <v>28</v>
      </c>
      <c r="J22" s="9" t="s">
        <v>59</v>
      </c>
      <c r="K22" s="9" t="s">
        <v>28</v>
      </c>
      <c r="L22" s="9" t="s">
        <v>59</v>
      </c>
      <c r="M22" s="9" t="s">
        <v>28</v>
      </c>
      <c r="N22" s="9" t="s">
        <v>28</v>
      </c>
      <c r="O22" s="9" t="s">
        <v>59</v>
      </c>
      <c r="P22" s="9" t="s">
        <v>28</v>
      </c>
      <c r="Q22" s="9" t="s">
        <v>59</v>
      </c>
      <c r="R22" s="9" t="s">
        <v>28</v>
      </c>
      <c r="S22" s="9" t="s">
        <v>59</v>
      </c>
      <c r="T22" s="9" t="s">
        <v>59</v>
      </c>
      <c r="U22" s="9" t="s">
        <v>28</v>
      </c>
      <c r="V22" s="9" t="s">
        <v>59</v>
      </c>
      <c r="W22" s="9" t="s">
        <v>59</v>
      </c>
      <c r="X22" s="9" t="s">
        <v>59</v>
      </c>
      <c r="Y22" s="9" t="s">
        <v>59</v>
      </c>
      <c r="Z22" s="9" t="s">
        <v>59</v>
      </c>
      <c r="AA22" s="9" t="s">
        <v>59</v>
      </c>
      <c r="AB22" s="9" t="s">
        <v>59</v>
      </c>
      <c r="AC22" s="9" t="s">
        <v>59</v>
      </c>
      <c r="AD22" s="9" t="s">
        <v>59</v>
      </c>
    </row>
    <row r="23" spans="1:30" ht="12.75">
      <c r="A23" s="11" t="s">
        <v>72</v>
      </c>
      <c r="B23" s="9" t="s">
        <v>59</v>
      </c>
      <c r="C23" s="9" t="s">
        <v>28</v>
      </c>
      <c r="D23" s="9" t="s">
        <v>28</v>
      </c>
      <c r="E23" s="9" t="s">
        <v>28</v>
      </c>
      <c r="F23" s="9" t="s">
        <v>59</v>
      </c>
      <c r="G23" s="9" t="s">
        <v>59</v>
      </c>
      <c r="H23" s="9" t="s">
        <v>59</v>
      </c>
      <c r="I23" s="9" t="s">
        <v>28</v>
      </c>
      <c r="J23" s="9" t="s">
        <v>59</v>
      </c>
      <c r="K23" s="9" t="s">
        <v>28</v>
      </c>
      <c r="L23" s="9" t="s">
        <v>59</v>
      </c>
      <c r="M23" s="9" t="s">
        <v>28</v>
      </c>
      <c r="N23" s="9" t="s">
        <v>28</v>
      </c>
      <c r="O23" s="9" t="s">
        <v>59</v>
      </c>
      <c r="P23" s="9" t="s">
        <v>28</v>
      </c>
      <c r="Q23" s="9" t="s">
        <v>59</v>
      </c>
      <c r="R23" s="9" t="s">
        <v>28</v>
      </c>
      <c r="S23" s="9" t="s">
        <v>59</v>
      </c>
      <c r="T23" s="9" t="s">
        <v>59</v>
      </c>
      <c r="U23" s="9" t="s">
        <v>28</v>
      </c>
      <c r="V23" s="9" t="s">
        <v>59</v>
      </c>
      <c r="W23" s="9" t="s">
        <v>59</v>
      </c>
      <c r="X23" s="9" t="s">
        <v>59</v>
      </c>
      <c r="Y23" s="9" t="s">
        <v>59</v>
      </c>
      <c r="Z23" s="9" t="s">
        <v>59</v>
      </c>
      <c r="AA23" s="9" t="s">
        <v>59</v>
      </c>
      <c r="AB23" s="9" t="s">
        <v>59</v>
      </c>
      <c r="AC23" s="9" t="s">
        <v>59</v>
      </c>
      <c r="AD23" s="9" t="s">
        <v>59</v>
      </c>
    </row>
    <row r="24" spans="1:30" ht="12.75">
      <c r="A24" s="11" t="s">
        <v>73</v>
      </c>
      <c r="B24" s="9" t="s">
        <v>59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59</v>
      </c>
      <c r="K24" s="9" t="s">
        <v>28</v>
      </c>
      <c r="L24" s="9" t="s">
        <v>59</v>
      </c>
      <c r="M24" s="9" t="s">
        <v>28</v>
      </c>
      <c r="N24" s="9" t="s">
        <v>28</v>
      </c>
      <c r="O24" s="9" t="s">
        <v>59</v>
      </c>
      <c r="P24" s="9" t="s">
        <v>28</v>
      </c>
      <c r="Q24" s="9" t="s">
        <v>59</v>
      </c>
      <c r="R24" s="9" t="s">
        <v>28</v>
      </c>
      <c r="S24" s="9" t="s">
        <v>59</v>
      </c>
      <c r="T24" s="9" t="s">
        <v>59</v>
      </c>
      <c r="U24" s="9" t="s">
        <v>28</v>
      </c>
      <c r="V24" s="9" t="s">
        <v>59</v>
      </c>
      <c r="W24" s="9" t="s">
        <v>59</v>
      </c>
      <c r="X24" s="9" t="s">
        <v>59</v>
      </c>
      <c r="Y24" s="9" t="s">
        <v>59</v>
      </c>
      <c r="Z24" s="9" t="s">
        <v>59</v>
      </c>
      <c r="AA24" s="9" t="s">
        <v>59</v>
      </c>
      <c r="AB24" s="9" t="s">
        <v>59</v>
      </c>
      <c r="AC24" s="9" t="s">
        <v>59</v>
      </c>
      <c r="AD24" s="9" t="s">
        <v>59</v>
      </c>
    </row>
    <row r="25" spans="1:30" ht="12.75">
      <c r="A25" s="11" t="s">
        <v>74</v>
      </c>
      <c r="B25" s="9" t="s">
        <v>59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59</v>
      </c>
      <c r="H25" s="9" t="s">
        <v>59</v>
      </c>
      <c r="I25" s="9" t="s">
        <v>28</v>
      </c>
      <c r="J25" s="9" t="s">
        <v>59</v>
      </c>
      <c r="K25" s="9" t="s">
        <v>28</v>
      </c>
      <c r="L25" s="9" t="s">
        <v>59</v>
      </c>
      <c r="M25" s="9" t="s">
        <v>28</v>
      </c>
      <c r="N25" s="9" t="s">
        <v>28</v>
      </c>
      <c r="O25" s="9" t="s">
        <v>59</v>
      </c>
      <c r="P25" s="9" t="s">
        <v>28</v>
      </c>
      <c r="Q25" s="9" t="s">
        <v>59</v>
      </c>
      <c r="R25" s="9" t="s">
        <v>28</v>
      </c>
      <c r="S25" s="9" t="s">
        <v>59</v>
      </c>
      <c r="T25" s="9" t="s">
        <v>59</v>
      </c>
      <c r="U25" s="9" t="s">
        <v>28</v>
      </c>
      <c r="V25" s="9" t="s">
        <v>59</v>
      </c>
      <c r="W25" s="9" t="s">
        <v>59</v>
      </c>
      <c r="X25" s="9" t="s">
        <v>59</v>
      </c>
      <c r="Y25" s="9" t="s">
        <v>59</v>
      </c>
      <c r="Z25" s="9" t="s">
        <v>59</v>
      </c>
      <c r="AA25" s="9" t="s">
        <v>59</v>
      </c>
      <c r="AB25" s="9" t="s">
        <v>59</v>
      </c>
      <c r="AC25" s="9" t="s">
        <v>59</v>
      </c>
      <c r="AD25" s="9" t="s">
        <v>59</v>
      </c>
    </row>
    <row r="26" spans="1:30" ht="12.75">
      <c r="A26" s="11" t="s">
        <v>75</v>
      </c>
      <c r="B26" s="9" t="s">
        <v>59</v>
      </c>
      <c r="C26" s="9" t="s">
        <v>28</v>
      </c>
      <c r="D26" s="9" t="s">
        <v>28</v>
      </c>
      <c r="E26" s="9" t="s">
        <v>28</v>
      </c>
      <c r="F26" s="9" t="s">
        <v>59</v>
      </c>
      <c r="G26" s="9" t="s">
        <v>59</v>
      </c>
      <c r="H26" s="9" t="s">
        <v>59</v>
      </c>
      <c r="I26" s="9" t="s">
        <v>28</v>
      </c>
      <c r="J26" s="9" t="s">
        <v>59</v>
      </c>
      <c r="K26" s="9" t="s">
        <v>28</v>
      </c>
      <c r="L26" s="9" t="s">
        <v>59</v>
      </c>
      <c r="M26" s="9" t="s">
        <v>28</v>
      </c>
      <c r="N26" s="9" t="s">
        <v>28</v>
      </c>
      <c r="O26" s="9" t="s">
        <v>59</v>
      </c>
      <c r="P26" s="9" t="s">
        <v>28</v>
      </c>
      <c r="Q26" s="9" t="s">
        <v>59</v>
      </c>
      <c r="R26" s="9" t="s">
        <v>28</v>
      </c>
      <c r="S26" s="9" t="s">
        <v>59</v>
      </c>
      <c r="T26" s="9" t="s">
        <v>59</v>
      </c>
      <c r="U26" s="9" t="s">
        <v>28</v>
      </c>
      <c r="V26" s="9" t="s">
        <v>59</v>
      </c>
      <c r="W26" s="9" t="s">
        <v>59</v>
      </c>
      <c r="X26" s="9" t="s">
        <v>59</v>
      </c>
      <c r="Y26" s="9" t="s">
        <v>59</v>
      </c>
      <c r="Z26" s="9" t="s">
        <v>59</v>
      </c>
      <c r="AA26" s="9" t="s">
        <v>59</v>
      </c>
      <c r="AB26" s="9" t="s">
        <v>59</v>
      </c>
      <c r="AC26" s="9" t="s">
        <v>59</v>
      </c>
      <c r="AD26" s="9" t="s">
        <v>59</v>
      </c>
    </row>
    <row r="27" spans="1:30" ht="12.75">
      <c r="A27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27" s="9" t="s">
        <v>59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59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59</v>
      </c>
      <c r="AB27" s="9" t="s">
        <v>59</v>
      </c>
      <c r="AC27" s="9" t="s">
        <v>59</v>
      </c>
      <c r="AD27" s="9" t="s">
        <v>59</v>
      </c>
    </row>
    <row r="28" spans="1:30" ht="12.75">
      <c r="A28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28" s="9" t="s">
        <v>59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59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59</v>
      </c>
      <c r="AB28" s="9" t="s">
        <v>59</v>
      </c>
      <c r="AC28" s="9" t="s">
        <v>59</v>
      </c>
      <c r="AD28" s="9" t="s">
        <v>59</v>
      </c>
    </row>
    <row r="29" spans="1:30" ht="12.75">
      <c r="A29" s="11" t="str">
        <f>HYPERLINK("http://www.abs.gov.au/ausstats/subscriber.nsf/LookupAttach/3301.0Data+Cubes-13.12.176/$File/33010Do006_2016.xls","Births 2016")</f>
        <v>Births 2016</v>
      </c>
      <c r="B29" s="9" t="s">
        <v>59</v>
      </c>
      <c r="C29" s="9" t="s">
        <v>59</v>
      </c>
      <c r="D29" s="9" t="s">
        <v>59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59</v>
      </c>
      <c r="AB29" s="9" t="s">
        <v>28</v>
      </c>
      <c r="AC29" s="9" t="s">
        <v>28</v>
      </c>
      <c r="AD29" s="9" t="s">
        <v>28</v>
      </c>
    </row>
    <row r="30" spans="1:30" ht="12.75">
      <c r="A30" s="18" t="str">
        <f>HYPERLINK("http://www.abs.gov.au/ausstats/subscriber.nsf/LookupAttach/3301.0Data+Cubes-08.11.166/$File/33010Do006_2015.xls","Births 2015")</f>
        <v>Births 2015</v>
      </c>
      <c r="B30" s="9" t="s">
        <v>59</v>
      </c>
      <c r="C30" s="9" t="s">
        <v>59</v>
      </c>
      <c r="D30" s="9" t="s">
        <v>59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59</v>
      </c>
      <c r="AB30" s="9" t="s">
        <v>28</v>
      </c>
      <c r="AC30" s="9" t="s">
        <v>28</v>
      </c>
      <c r="AD30" s="9" t="s">
        <v>28</v>
      </c>
    </row>
    <row r="31" spans="1:30" ht="12.75">
      <c r="A31" s="18" t="str">
        <f>HYPERLINK("http://www.abs.gov.au/ausstats/subscriber.nsf/LookupAttach/3301.0Data+Cubes-29.10.159/$File/33010Do009_2014.xls","Births 2014")</f>
        <v>Births 2014</v>
      </c>
      <c r="B31" s="9" t="s">
        <v>59</v>
      </c>
      <c r="C31" s="9" t="s">
        <v>59</v>
      </c>
      <c r="D31" s="9" t="s">
        <v>59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9" t="s">
        <v>28</v>
      </c>
      <c r="K31" s="9" t="s">
        <v>28</v>
      </c>
      <c r="L31" s="9" t="s">
        <v>28</v>
      </c>
      <c r="M31" s="9" t="s">
        <v>28</v>
      </c>
      <c r="N31" s="9" t="s">
        <v>28</v>
      </c>
      <c r="O31" s="9" t="s">
        <v>28</v>
      </c>
      <c r="P31" s="9" t="s">
        <v>28</v>
      </c>
      <c r="Q31" s="9" t="s">
        <v>28</v>
      </c>
      <c r="R31" s="9" t="s">
        <v>28</v>
      </c>
      <c r="S31" s="9" t="s">
        <v>28</v>
      </c>
      <c r="T31" s="9" t="s">
        <v>28</v>
      </c>
      <c r="U31" s="9" t="s">
        <v>28</v>
      </c>
      <c r="V31" s="9" t="s">
        <v>28</v>
      </c>
      <c r="W31" s="9" t="s">
        <v>28</v>
      </c>
      <c r="X31" s="9" t="s">
        <v>28</v>
      </c>
      <c r="Y31" s="9" t="s">
        <v>28</v>
      </c>
      <c r="Z31" s="9" t="s">
        <v>28</v>
      </c>
      <c r="AA31" s="9" t="s">
        <v>59</v>
      </c>
      <c r="AB31" s="9" t="s">
        <v>28</v>
      </c>
      <c r="AC31" s="9" t="s">
        <v>28</v>
      </c>
      <c r="AD31" s="9" t="s">
        <v>28</v>
      </c>
    </row>
    <row r="32" spans="1:30" s="25" customFormat="1" ht="12.75">
      <c r="A32" s="18" t="s">
        <v>104</v>
      </c>
      <c r="B32" s="24" t="s">
        <v>59</v>
      </c>
      <c r="C32" s="24" t="s">
        <v>59</v>
      </c>
      <c r="D32" s="24" t="s">
        <v>59</v>
      </c>
      <c r="E32" s="24" t="s">
        <v>28</v>
      </c>
      <c r="F32" s="24" t="s">
        <v>28</v>
      </c>
      <c r="G32" s="24" t="s">
        <v>28</v>
      </c>
      <c r="H32" s="24" t="s">
        <v>28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 t="s">
        <v>28</v>
      </c>
      <c r="O32" s="24" t="s">
        <v>28</v>
      </c>
      <c r="P32" s="24" t="s">
        <v>28</v>
      </c>
      <c r="Q32" s="24" t="s">
        <v>28</v>
      </c>
      <c r="R32" s="24" t="s">
        <v>28</v>
      </c>
      <c r="S32" s="24" t="s">
        <v>28</v>
      </c>
      <c r="T32" s="24" t="s">
        <v>28</v>
      </c>
      <c r="U32" s="24" t="s">
        <v>28</v>
      </c>
      <c r="V32" s="24" t="s">
        <v>28</v>
      </c>
      <c r="W32" s="24" t="s">
        <v>28</v>
      </c>
      <c r="X32" s="24" t="s">
        <v>28</v>
      </c>
      <c r="Y32" s="24" t="s">
        <v>28</v>
      </c>
      <c r="Z32" s="24" t="s">
        <v>28</v>
      </c>
      <c r="AA32" s="24" t="s">
        <v>59</v>
      </c>
      <c r="AB32" s="24" t="s">
        <v>28</v>
      </c>
      <c r="AC32" s="24" t="s">
        <v>28</v>
      </c>
      <c r="AD32" s="24" t="s">
        <v>28</v>
      </c>
    </row>
    <row r="33" spans="1:30" s="25" customFormat="1" ht="12.75">
      <c r="A33" s="18" t="s">
        <v>105</v>
      </c>
      <c r="B33" s="24" t="s">
        <v>59</v>
      </c>
      <c r="C33" s="24" t="s">
        <v>59</v>
      </c>
      <c r="D33" s="24" t="s">
        <v>59</v>
      </c>
      <c r="E33" s="24" t="s">
        <v>28</v>
      </c>
      <c r="F33" s="24" t="s">
        <v>28</v>
      </c>
      <c r="G33" s="24" t="s">
        <v>28</v>
      </c>
      <c r="H33" s="24" t="s">
        <v>28</v>
      </c>
      <c r="I33" s="24" t="s">
        <v>28</v>
      </c>
      <c r="J33" s="24" t="s">
        <v>28</v>
      </c>
      <c r="K33" s="24" t="s">
        <v>28</v>
      </c>
      <c r="L33" s="24" t="s">
        <v>28</v>
      </c>
      <c r="M33" s="24" t="s">
        <v>28</v>
      </c>
      <c r="N33" s="24" t="s">
        <v>28</v>
      </c>
      <c r="O33" s="24" t="s">
        <v>28</v>
      </c>
      <c r="P33" s="24" t="s">
        <v>28</v>
      </c>
      <c r="Q33" s="24" t="s">
        <v>28</v>
      </c>
      <c r="R33" s="24" t="s">
        <v>28</v>
      </c>
      <c r="S33" s="24" t="s">
        <v>28</v>
      </c>
      <c r="T33" s="24" t="s">
        <v>28</v>
      </c>
      <c r="U33" s="24" t="s">
        <v>28</v>
      </c>
      <c r="V33" s="24" t="s">
        <v>28</v>
      </c>
      <c r="W33" s="24" t="s">
        <v>28</v>
      </c>
      <c r="X33" s="24" t="s">
        <v>28</v>
      </c>
      <c r="Y33" s="24" t="s">
        <v>28</v>
      </c>
      <c r="Z33" s="24" t="s">
        <v>28</v>
      </c>
      <c r="AA33" s="24" t="s">
        <v>59</v>
      </c>
      <c r="AB33" s="24" t="s">
        <v>28</v>
      </c>
      <c r="AC33" s="24" t="s">
        <v>28</v>
      </c>
      <c r="AD33" s="24" t="s">
        <v>28</v>
      </c>
    </row>
    <row r="34" spans="1:30" ht="12.75">
      <c r="A34" s="18" t="str">
        <f>HYPERLINK("http://www.abs.gov.au/ausstats/subscriber.nsf/LookupAttach/3415.0Data+Cubes-23.07.1340/$File/34150DS0077_2011_Births_Migrants.xls","Births 2011")</f>
        <v>Births 2011</v>
      </c>
      <c r="B34" s="9" t="s">
        <v>59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59</v>
      </c>
      <c r="AB34" s="9" t="s">
        <v>28</v>
      </c>
      <c r="AC34" s="9" t="s">
        <v>28</v>
      </c>
      <c r="AD34" s="9" t="s">
        <v>28</v>
      </c>
    </row>
    <row r="35" spans="1:30" ht="12.75">
      <c r="A35" s="18" t="str">
        <f>HYPERLINK("http://www.abs.gov.au/ausstats/subscriber.nsf/LookupAttach/3415.0Data+Cubes-29.11.1140/$File/34150DS0066_2010_Births_Migrants.xls","Births 2010")</f>
        <v>Births 2010</v>
      </c>
      <c r="B35" s="9" t="s">
        <v>59</v>
      </c>
      <c r="C35" s="9" t="s">
        <v>59</v>
      </c>
      <c r="D35" s="9" t="s">
        <v>59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9" t="s">
        <v>28</v>
      </c>
      <c r="K35" s="9" t="s">
        <v>28</v>
      </c>
      <c r="L35" s="9" t="s">
        <v>28</v>
      </c>
      <c r="M35" s="9" t="s">
        <v>28</v>
      </c>
      <c r="N35" s="9" t="s">
        <v>28</v>
      </c>
      <c r="O35" s="9" t="s">
        <v>28</v>
      </c>
      <c r="P35" s="9" t="s">
        <v>28</v>
      </c>
      <c r="Q35" s="9" t="s">
        <v>28</v>
      </c>
      <c r="R35" s="9" t="s">
        <v>28</v>
      </c>
      <c r="S35" s="9" t="s">
        <v>28</v>
      </c>
      <c r="T35" s="9" t="s">
        <v>28</v>
      </c>
      <c r="U35" s="9" t="s">
        <v>28</v>
      </c>
      <c r="V35" s="9" t="s">
        <v>28</v>
      </c>
      <c r="W35" s="9" t="s">
        <v>28</v>
      </c>
      <c r="X35" s="9" t="s">
        <v>28</v>
      </c>
      <c r="Y35" s="9" t="s">
        <v>28</v>
      </c>
      <c r="Z35" s="9" t="s">
        <v>28</v>
      </c>
      <c r="AA35" s="9" t="s">
        <v>59</v>
      </c>
      <c r="AB35" s="9" t="s">
        <v>28</v>
      </c>
      <c r="AC35" s="9" t="s">
        <v>28</v>
      </c>
      <c r="AD35" s="9" t="s">
        <v>28</v>
      </c>
    </row>
    <row r="36" spans="1:30" ht="12.75">
      <c r="A36" s="11" t="str">
        <f>HYPERLINK("http://www.abs.gov.au/ausstats/subscriber.nsf/LookupAttach/3415.0Data+Cubes-29.06.115/$File/34150DS0042_2009_Births_Migrants.xls","Births 2009")</f>
        <v>Births 2009</v>
      </c>
      <c r="B36" s="9" t="s">
        <v>59</v>
      </c>
      <c r="C36" s="9" t="s">
        <v>59</v>
      </c>
      <c r="D36" s="9" t="s">
        <v>59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9" t="s">
        <v>28</v>
      </c>
      <c r="M36" s="9" t="s">
        <v>28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9" t="s">
        <v>28</v>
      </c>
      <c r="T36" s="9" t="s">
        <v>28</v>
      </c>
      <c r="U36" s="9" t="s">
        <v>28</v>
      </c>
      <c r="V36" s="9" t="s">
        <v>28</v>
      </c>
      <c r="W36" s="9" t="s">
        <v>28</v>
      </c>
      <c r="X36" s="9" t="s">
        <v>28</v>
      </c>
      <c r="Y36" s="9" t="s">
        <v>28</v>
      </c>
      <c r="Z36" s="9" t="s">
        <v>28</v>
      </c>
      <c r="AA36" s="9" t="s">
        <v>59</v>
      </c>
      <c r="AB36" s="9" t="s">
        <v>28</v>
      </c>
      <c r="AC36" s="9" t="s">
        <v>28</v>
      </c>
      <c r="AD36" s="9" t="s">
        <v>28</v>
      </c>
    </row>
    <row r="37" spans="1:30" ht="12.75">
      <c r="A37" s="11" t="str">
        <f>HYPERLINK("http://www.abs.gov.au/ausstats/subscriber.nsf/LookupAttach/3415.0Data+Cubes-29.06.116/$File/34150DS0041_2008_Births_Migrants.xls","Births 2008")</f>
        <v>Births 2008</v>
      </c>
      <c r="B37" s="9" t="s">
        <v>59</v>
      </c>
      <c r="C37" s="9" t="s">
        <v>59</v>
      </c>
      <c r="D37" s="9" t="s">
        <v>59</v>
      </c>
      <c r="E37" s="9" t="s">
        <v>28</v>
      </c>
      <c r="F37" s="9" t="s">
        <v>28</v>
      </c>
      <c r="G37" s="9" t="s">
        <v>28</v>
      </c>
      <c r="H37" s="9" t="s">
        <v>28</v>
      </c>
      <c r="I37" s="9" t="s">
        <v>28</v>
      </c>
      <c r="J37" s="9" t="s">
        <v>28</v>
      </c>
      <c r="K37" s="9" t="s">
        <v>28</v>
      </c>
      <c r="L37" s="9" t="s">
        <v>28</v>
      </c>
      <c r="M37" s="9" t="s">
        <v>28</v>
      </c>
      <c r="N37" s="9" t="s">
        <v>28</v>
      </c>
      <c r="O37" s="9" t="s">
        <v>28</v>
      </c>
      <c r="P37" s="9" t="s">
        <v>28</v>
      </c>
      <c r="Q37" s="9" t="s">
        <v>28</v>
      </c>
      <c r="R37" s="9" t="s">
        <v>28</v>
      </c>
      <c r="S37" s="9" t="s">
        <v>28</v>
      </c>
      <c r="T37" s="9" t="s">
        <v>28</v>
      </c>
      <c r="U37" s="9" t="s">
        <v>28</v>
      </c>
      <c r="V37" s="9" t="s">
        <v>28</v>
      </c>
      <c r="W37" s="9" t="s">
        <v>28</v>
      </c>
      <c r="X37" s="9" t="s">
        <v>28</v>
      </c>
      <c r="Y37" s="9" t="s">
        <v>28</v>
      </c>
      <c r="Z37" s="9" t="s">
        <v>28</v>
      </c>
      <c r="AA37" s="9" t="s">
        <v>59</v>
      </c>
      <c r="AB37" s="9" t="s">
        <v>28</v>
      </c>
      <c r="AC37" s="9" t="s">
        <v>28</v>
      </c>
      <c r="AD37" s="9" t="s">
        <v>28</v>
      </c>
    </row>
    <row r="38" spans="1:30" ht="12.75">
      <c r="A38" s="11" t="str">
        <f>HYPERLINK("http://www.abs.gov.au/ausstats/subscriber.nsf/LookupAttach/3415.0Data+Cubes-29.06.117/$File/34150DS0040_2007_Births_Migrants.xls","Births 2007")</f>
        <v>Births 2007</v>
      </c>
      <c r="B38" s="9" t="s">
        <v>59</v>
      </c>
      <c r="C38" s="9" t="s">
        <v>59</v>
      </c>
      <c r="D38" s="9" t="s">
        <v>59</v>
      </c>
      <c r="E38" s="9" t="s">
        <v>28</v>
      </c>
      <c r="F38" s="9" t="s">
        <v>28</v>
      </c>
      <c r="G38" s="9" t="s">
        <v>28</v>
      </c>
      <c r="H38" s="9" t="s">
        <v>28</v>
      </c>
      <c r="I38" s="9" t="s">
        <v>28</v>
      </c>
      <c r="J38" s="9" t="s">
        <v>28</v>
      </c>
      <c r="K38" s="9" t="s">
        <v>28</v>
      </c>
      <c r="L38" s="9" t="s">
        <v>28</v>
      </c>
      <c r="M38" s="9" t="s">
        <v>28</v>
      </c>
      <c r="N38" s="9" t="s">
        <v>28</v>
      </c>
      <c r="O38" s="9" t="s">
        <v>28</v>
      </c>
      <c r="P38" s="9" t="s">
        <v>28</v>
      </c>
      <c r="Q38" s="9" t="s">
        <v>28</v>
      </c>
      <c r="R38" s="9" t="s">
        <v>28</v>
      </c>
      <c r="S38" s="9" t="s">
        <v>28</v>
      </c>
      <c r="T38" s="9" t="s">
        <v>28</v>
      </c>
      <c r="U38" s="9" t="s">
        <v>28</v>
      </c>
      <c r="V38" s="9" t="s">
        <v>28</v>
      </c>
      <c r="W38" s="9" t="s">
        <v>28</v>
      </c>
      <c r="X38" s="9" t="s">
        <v>28</v>
      </c>
      <c r="Y38" s="9" t="s">
        <v>28</v>
      </c>
      <c r="Z38" s="9" t="s">
        <v>28</v>
      </c>
      <c r="AA38" s="9" t="s">
        <v>59</v>
      </c>
      <c r="AB38" s="9" t="s">
        <v>28</v>
      </c>
      <c r="AC38" s="9" t="s">
        <v>28</v>
      </c>
      <c r="AD38" s="9" t="s">
        <v>28</v>
      </c>
    </row>
    <row r="39" spans="1:30" ht="12.75">
      <c r="A39" s="11" t="str">
        <f>HYPERLINK("http://www.abs.gov.au/ausstats/subscriber.nsf/LookupAttach/3415.0Data+Cubes-29.06.118/$File/34150DS0021_2006_Births_Migrants.xls","Births 2006")</f>
        <v>Births 2006</v>
      </c>
      <c r="B39" s="9" t="s">
        <v>59</v>
      </c>
      <c r="C39" s="9" t="s">
        <v>59</v>
      </c>
      <c r="D39" s="9" t="s">
        <v>59</v>
      </c>
      <c r="E39" s="9" t="s">
        <v>28</v>
      </c>
      <c r="F39" s="9" t="s">
        <v>28</v>
      </c>
      <c r="G39" s="9" t="s">
        <v>28</v>
      </c>
      <c r="H39" s="9" t="s">
        <v>28</v>
      </c>
      <c r="I39" s="9" t="s">
        <v>28</v>
      </c>
      <c r="J39" s="9" t="s">
        <v>28</v>
      </c>
      <c r="K39" s="9" t="s">
        <v>28</v>
      </c>
      <c r="L39" s="9" t="s">
        <v>28</v>
      </c>
      <c r="M39" s="9" t="s">
        <v>28</v>
      </c>
      <c r="N39" s="9" t="s">
        <v>28</v>
      </c>
      <c r="O39" s="9" t="s">
        <v>28</v>
      </c>
      <c r="P39" s="9" t="s">
        <v>28</v>
      </c>
      <c r="Q39" s="9" t="s">
        <v>28</v>
      </c>
      <c r="R39" s="9" t="s">
        <v>28</v>
      </c>
      <c r="S39" s="9" t="s">
        <v>28</v>
      </c>
      <c r="T39" s="9" t="s">
        <v>28</v>
      </c>
      <c r="U39" s="9" t="s">
        <v>28</v>
      </c>
      <c r="V39" s="9" t="s">
        <v>28</v>
      </c>
      <c r="W39" s="9" t="s">
        <v>28</v>
      </c>
      <c r="X39" s="9" t="s">
        <v>28</v>
      </c>
      <c r="Y39" s="9" t="s">
        <v>28</v>
      </c>
      <c r="Z39" s="9" t="s">
        <v>28</v>
      </c>
      <c r="AA39" s="9" t="s">
        <v>59</v>
      </c>
      <c r="AB39" s="9" t="s">
        <v>28</v>
      </c>
      <c r="AC39" s="9" t="s">
        <v>28</v>
      </c>
      <c r="AD39" s="9" t="s">
        <v>28</v>
      </c>
    </row>
    <row r="40" spans="1:30" ht="12.75">
      <c r="A40" s="11" t="str">
        <f>HYPERLINK("http://www.abs.gov.au/ausstats/subscriber.nsf/LookupAttach/3415.0Data+Cubes-26.07.1250/$File/34150DS0074_2010_Causes of Death_Migrants.xls","Causes of Death 2010")</f>
        <v>Causes of Death 2010</v>
      </c>
      <c r="B40" s="9" t="s">
        <v>59</v>
      </c>
      <c r="C40" s="9" t="s">
        <v>28</v>
      </c>
      <c r="D40" s="9" t="s">
        <v>28</v>
      </c>
      <c r="E40" s="9" t="s">
        <v>28</v>
      </c>
      <c r="F40" s="9" t="s">
        <v>28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9" t="s">
        <v>28</v>
      </c>
      <c r="M40" s="9" t="s">
        <v>28</v>
      </c>
      <c r="N40" s="9" t="s">
        <v>28</v>
      </c>
      <c r="O40" s="9" t="s">
        <v>28</v>
      </c>
      <c r="P40" s="9" t="s">
        <v>28</v>
      </c>
      <c r="Q40" s="9" t="s">
        <v>28</v>
      </c>
      <c r="R40" s="9" t="s">
        <v>28</v>
      </c>
      <c r="S40" s="9" t="s">
        <v>28</v>
      </c>
      <c r="T40" s="9" t="s">
        <v>28</v>
      </c>
      <c r="U40" s="9" t="s">
        <v>28</v>
      </c>
      <c r="V40" s="9" t="s">
        <v>28</v>
      </c>
      <c r="W40" s="9" t="s">
        <v>28</v>
      </c>
      <c r="X40" s="9" t="s">
        <v>28</v>
      </c>
      <c r="Y40" s="9" t="s">
        <v>28</v>
      </c>
      <c r="Z40" s="9" t="s">
        <v>28</v>
      </c>
      <c r="AA40" s="9" t="s">
        <v>59</v>
      </c>
      <c r="AB40" s="9" t="s">
        <v>28</v>
      </c>
      <c r="AC40" s="9" t="s">
        <v>28</v>
      </c>
      <c r="AD40" s="9" t="s">
        <v>28</v>
      </c>
    </row>
    <row r="41" spans="1:30" ht="12.75">
      <c r="A41" s="11" t="str">
        <f>HYPERLINK("http://www.abs.gov.au/ausstats/subscriber.nsf/LookupAttach/3415.0Data+Cubes-29.11.1150/$File/34150DS0063_2009_Causes of Death_Migrants.xls","Causes of Death 2009")</f>
        <v>Causes of Death 2009</v>
      </c>
      <c r="B41" s="9" t="s">
        <v>59</v>
      </c>
      <c r="C41" s="9" t="s">
        <v>28</v>
      </c>
      <c r="D41" s="9" t="s">
        <v>28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9" t="s">
        <v>28</v>
      </c>
      <c r="M41" s="9" t="s">
        <v>28</v>
      </c>
      <c r="N41" s="9" t="s">
        <v>28</v>
      </c>
      <c r="O41" s="9" t="s">
        <v>28</v>
      </c>
      <c r="P41" s="9" t="s">
        <v>28</v>
      </c>
      <c r="Q41" s="9" t="s">
        <v>28</v>
      </c>
      <c r="R41" s="9" t="s">
        <v>28</v>
      </c>
      <c r="S41" s="9" t="s">
        <v>28</v>
      </c>
      <c r="T41" s="9" t="s">
        <v>28</v>
      </c>
      <c r="U41" s="9" t="s">
        <v>28</v>
      </c>
      <c r="V41" s="9" t="s">
        <v>28</v>
      </c>
      <c r="W41" s="9" t="s">
        <v>28</v>
      </c>
      <c r="X41" s="9" t="s">
        <v>28</v>
      </c>
      <c r="Y41" s="9" t="s">
        <v>28</v>
      </c>
      <c r="Z41" s="9" t="s">
        <v>28</v>
      </c>
      <c r="AA41" s="9" t="s">
        <v>59</v>
      </c>
      <c r="AB41" s="9" t="s">
        <v>28</v>
      </c>
      <c r="AC41" s="9" t="s">
        <v>28</v>
      </c>
      <c r="AD41" s="9" t="s">
        <v>28</v>
      </c>
    </row>
    <row r="42" spans="1:30" ht="12.75">
      <c r="A42" s="11" t="str">
        <f>HYPERLINK("http://www.abs.gov.au/ausstats/subscriber.nsf/LookupAttach/3415.0Data+Cubes-29.06.119/$File/34150DS0047_2008_Causes of Death_Migrants.xls","Causes of Death 2008")</f>
        <v>Causes of Death 2008</v>
      </c>
      <c r="B42" s="9" t="s">
        <v>59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9" t="s">
        <v>28</v>
      </c>
      <c r="K42" s="9" t="s">
        <v>28</v>
      </c>
      <c r="L42" s="9" t="s">
        <v>28</v>
      </c>
      <c r="M42" s="9" t="s">
        <v>28</v>
      </c>
      <c r="N42" s="9" t="s">
        <v>28</v>
      </c>
      <c r="O42" s="9" t="s">
        <v>28</v>
      </c>
      <c r="P42" s="9" t="s">
        <v>28</v>
      </c>
      <c r="Q42" s="9" t="s">
        <v>28</v>
      </c>
      <c r="R42" s="9" t="s">
        <v>28</v>
      </c>
      <c r="S42" s="9" t="s">
        <v>28</v>
      </c>
      <c r="T42" s="9" t="s">
        <v>28</v>
      </c>
      <c r="U42" s="9" t="s">
        <v>28</v>
      </c>
      <c r="V42" s="9" t="s">
        <v>28</v>
      </c>
      <c r="W42" s="9" t="s">
        <v>28</v>
      </c>
      <c r="X42" s="9" t="s">
        <v>28</v>
      </c>
      <c r="Y42" s="9" t="s">
        <v>28</v>
      </c>
      <c r="Z42" s="9" t="s">
        <v>28</v>
      </c>
      <c r="AA42" s="9" t="s">
        <v>59</v>
      </c>
      <c r="AB42" s="9" t="s">
        <v>28</v>
      </c>
      <c r="AC42" s="9" t="s">
        <v>28</v>
      </c>
      <c r="AD42" s="9" t="s">
        <v>28</v>
      </c>
    </row>
    <row r="43" spans="1:30" ht="12.75">
      <c r="A43" s="11" t="str">
        <f>HYPERLINK("http://www.abs.gov.au/ausstats/subscriber.nsf/LookupAttach/3415.0Data+Cubes-29.06.1110/$File/34150DS0046_2007_Causes of Death_Migrants.xls","Causes of Death 2007")</f>
        <v>Causes of Death 2007</v>
      </c>
      <c r="B43" s="9" t="s">
        <v>59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9" t="s">
        <v>28</v>
      </c>
      <c r="K43" s="9" t="s">
        <v>28</v>
      </c>
      <c r="L43" s="9" t="s">
        <v>28</v>
      </c>
      <c r="M43" s="9" t="s">
        <v>28</v>
      </c>
      <c r="N43" s="9" t="s">
        <v>28</v>
      </c>
      <c r="O43" s="9" t="s">
        <v>28</v>
      </c>
      <c r="P43" s="9" t="s">
        <v>28</v>
      </c>
      <c r="Q43" s="9" t="s">
        <v>28</v>
      </c>
      <c r="R43" s="9" t="s">
        <v>28</v>
      </c>
      <c r="S43" s="9" t="s">
        <v>28</v>
      </c>
      <c r="T43" s="9" t="s">
        <v>28</v>
      </c>
      <c r="U43" s="9" t="s">
        <v>28</v>
      </c>
      <c r="V43" s="9" t="s">
        <v>28</v>
      </c>
      <c r="W43" s="9" t="s">
        <v>28</v>
      </c>
      <c r="X43" s="9" t="s">
        <v>28</v>
      </c>
      <c r="Y43" s="9" t="s">
        <v>28</v>
      </c>
      <c r="Z43" s="9" t="s">
        <v>28</v>
      </c>
      <c r="AA43" s="9" t="s">
        <v>59</v>
      </c>
      <c r="AB43" s="9" t="s">
        <v>28</v>
      </c>
      <c r="AC43" s="9" t="s">
        <v>28</v>
      </c>
      <c r="AD43" s="9" t="s">
        <v>28</v>
      </c>
    </row>
    <row r="44" spans="1:30" ht="12.75">
      <c r="A44" s="11" t="str">
        <f>HYPERLINK("http://www.abs.gov.au/ausstats/subscriber.nsf/LookupAttach/3415.0Data+Cubes-29.06.1111/$File/34150DS0022_2006_Causes of Death_Migrants.xls","Causes of Death 2006")</f>
        <v>Causes of Death 2006</v>
      </c>
      <c r="B44" s="9" t="s">
        <v>59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28</v>
      </c>
      <c r="M44" s="9" t="s">
        <v>28</v>
      </c>
      <c r="N44" s="9" t="s">
        <v>28</v>
      </c>
      <c r="O44" s="9" t="s">
        <v>28</v>
      </c>
      <c r="P44" s="9" t="s">
        <v>28</v>
      </c>
      <c r="Q44" s="9" t="s">
        <v>28</v>
      </c>
      <c r="R44" s="9" t="s">
        <v>28</v>
      </c>
      <c r="S44" s="9" t="s">
        <v>28</v>
      </c>
      <c r="T44" s="9" t="s">
        <v>28</v>
      </c>
      <c r="U44" s="9" t="s">
        <v>28</v>
      </c>
      <c r="V44" s="9" t="s">
        <v>28</v>
      </c>
      <c r="W44" s="9" t="s">
        <v>28</v>
      </c>
      <c r="X44" s="9" t="s">
        <v>28</v>
      </c>
      <c r="Y44" s="9" t="s">
        <v>28</v>
      </c>
      <c r="Z44" s="9" t="s">
        <v>28</v>
      </c>
      <c r="AA44" s="9" t="s">
        <v>59</v>
      </c>
      <c r="AB44" s="9" t="s">
        <v>28</v>
      </c>
      <c r="AC44" s="9" t="s">
        <v>28</v>
      </c>
      <c r="AD44" s="9" t="s">
        <v>28</v>
      </c>
    </row>
    <row r="45" spans="1:30" ht="12.75">
      <c r="A45" s="11" t="s">
        <v>109</v>
      </c>
      <c r="B45" s="9" t="s">
        <v>59</v>
      </c>
      <c r="C45" s="9" t="s">
        <v>28</v>
      </c>
      <c r="D45" s="9" t="s">
        <v>28</v>
      </c>
      <c r="E45" s="9" t="s">
        <v>28</v>
      </c>
      <c r="F45" s="9" t="s">
        <v>28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9" t="s">
        <v>28</v>
      </c>
      <c r="M45" s="9" t="s">
        <v>28</v>
      </c>
      <c r="N45" s="9" t="s">
        <v>28</v>
      </c>
      <c r="O45" s="9" t="s">
        <v>28</v>
      </c>
      <c r="P45" s="9" t="s">
        <v>28</v>
      </c>
      <c r="Q45" s="9" t="s">
        <v>28</v>
      </c>
      <c r="R45" s="9" t="s">
        <v>28</v>
      </c>
      <c r="S45" s="9" t="s">
        <v>28</v>
      </c>
      <c r="T45" s="9" t="s">
        <v>28</v>
      </c>
      <c r="U45" s="9" t="s">
        <v>28</v>
      </c>
      <c r="V45" s="9" t="s">
        <v>28</v>
      </c>
      <c r="W45" s="9" t="s">
        <v>28</v>
      </c>
      <c r="X45" s="9" t="s">
        <v>28</v>
      </c>
      <c r="Y45" s="9" t="s">
        <v>28</v>
      </c>
      <c r="Z45" s="9" t="s">
        <v>28</v>
      </c>
      <c r="AA45" s="9" t="s">
        <v>59</v>
      </c>
      <c r="AB45" s="9" t="s">
        <v>59</v>
      </c>
      <c r="AC45" s="9" t="s">
        <v>28</v>
      </c>
      <c r="AD45" s="9" t="s">
        <v>28</v>
      </c>
    </row>
    <row r="46" spans="1:30" ht="12.75">
      <c r="A46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46" s="9" t="s">
        <v>59</v>
      </c>
      <c r="C46" s="9" t="s">
        <v>59</v>
      </c>
      <c r="D46" s="9" t="s">
        <v>59</v>
      </c>
      <c r="E46" s="9" t="s">
        <v>28</v>
      </c>
      <c r="F46" s="9" t="s">
        <v>28</v>
      </c>
      <c r="G46" s="9" t="s">
        <v>28</v>
      </c>
      <c r="H46" s="9" t="s">
        <v>59</v>
      </c>
      <c r="I46" s="9" t="s">
        <v>28</v>
      </c>
      <c r="J46" s="9" t="s">
        <v>28</v>
      </c>
      <c r="K46" s="9" t="s">
        <v>28</v>
      </c>
      <c r="L46" s="9" t="s">
        <v>59</v>
      </c>
      <c r="M46" s="9" t="s">
        <v>28</v>
      </c>
      <c r="N46" s="9" t="s">
        <v>28</v>
      </c>
      <c r="O46" s="9" t="s">
        <v>59</v>
      </c>
      <c r="P46" s="9" t="s">
        <v>28</v>
      </c>
      <c r="Q46" s="9" t="s">
        <v>59</v>
      </c>
      <c r="R46" s="9" t="s">
        <v>28</v>
      </c>
      <c r="S46" s="9" t="s">
        <v>28</v>
      </c>
      <c r="T46" s="9" t="s">
        <v>59</v>
      </c>
      <c r="U46" s="9" t="s">
        <v>28</v>
      </c>
      <c r="V46" s="9" t="s">
        <v>59</v>
      </c>
      <c r="W46" s="9" t="s">
        <v>59</v>
      </c>
      <c r="X46" s="9" t="s">
        <v>28</v>
      </c>
      <c r="Y46" s="9" t="s">
        <v>28</v>
      </c>
      <c r="Z46" s="9" t="s">
        <v>28</v>
      </c>
      <c r="AA46" s="9" t="s">
        <v>59</v>
      </c>
      <c r="AB46" s="9" t="s">
        <v>59</v>
      </c>
      <c r="AC46" s="9" t="s">
        <v>59</v>
      </c>
      <c r="AD46" s="9" t="s">
        <v>59</v>
      </c>
    </row>
    <row r="47" spans="1:30" ht="12.75">
      <c r="A47" s="11" t="s">
        <v>124</v>
      </c>
      <c r="B47" s="9" t="s">
        <v>59</v>
      </c>
      <c r="C47" s="9" t="s">
        <v>59</v>
      </c>
      <c r="D47" s="9" t="s">
        <v>59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9" t="s">
        <v>59</v>
      </c>
      <c r="M47" s="9" t="s">
        <v>28</v>
      </c>
      <c r="N47" s="9" t="s">
        <v>28</v>
      </c>
      <c r="O47" s="9" t="s">
        <v>59</v>
      </c>
      <c r="P47" s="9" t="s">
        <v>28</v>
      </c>
      <c r="Q47" s="9" t="s">
        <v>28</v>
      </c>
      <c r="R47" s="9" t="s">
        <v>28</v>
      </c>
      <c r="S47" s="9" t="s">
        <v>28</v>
      </c>
      <c r="T47" s="9" t="s">
        <v>28</v>
      </c>
      <c r="U47" s="9" t="s">
        <v>28</v>
      </c>
      <c r="V47" s="9" t="s">
        <v>59</v>
      </c>
      <c r="W47" s="9" t="s">
        <v>59</v>
      </c>
      <c r="X47" s="9" t="s">
        <v>28</v>
      </c>
      <c r="Y47" s="9" t="s">
        <v>28</v>
      </c>
      <c r="Z47" s="9" t="s">
        <v>28</v>
      </c>
      <c r="AA47" s="9" t="s">
        <v>59</v>
      </c>
      <c r="AB47" s="9" t="s">
        <v>59</v>
      </c>
      <c r="AC47" s="9" t="s">
        <v>59</v>
      </c>
      <c r="AD47" s="9" t="s">
        <v>28</v>
      </c>
    </row>
    <row r="48" spans="1:30" ht="12.75">
      <c r="A48" s="11" t="s">
        <v>125</v>
      </c>
      <c r="B48" s="9" t="s">
        <v>59</v>
      </c>
      <c r="C48" s="9" t="s">
        <v>28</v>
      </c>
      <c r="D48" s="9" t="s">
        <v>28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9" t="s">
        <v>59</v>
      </c>
      <c r="M48" s="9" t="s">
        <v>28</v>
      </c>
      <c r="N48" s="9" t="s">
        <v>28</v>
      </c>
      <c r="O48" s="9" t="s">
        <v>28</v>
      </c>
      <c r="P48" s="9" t="s">
        <v>28</v>
      </c>
      <c r="Q48" s="9" t="s">
        <v>28</v>
      </c>
      <c r="R48" s="9" t="s">
        <v>28</v>
      </c>
      <c r="S48" s="9" t="s">
        <v>28</v>
      </c>
      <c r="T48" s="9" t="s">
        <v>28</v>
      </c>
      <c r="U48" s="9" t="s">
        <v>28</v>
      </c>
      <c r="V48" s="9" t="s">
        <v>28</v>
      </c>
      <c r="W48" s="9" t="s">
        <v>59</v>
      </c>
      <c r="X48" s="9" t="s">
        <v>28</v>
      </c>
      <c r="Y48" s="9" t="s">
        <v>28</v>
      </c>
      <c r="Z48" s="9" t="s">
        <v>28</v>
      </c>
      <c r="AA48" s="9" t="s">
        <v>59</v>
      </c>
      <c r="AB48" s="9" t="s">
        <v>59</v>
      </c>
      <c r="AC48" s="9" t="s">
        <v>28</v>
      </c>
      <c r="AD48" s="9" t="s">
        <v>28</v>
      </c>
    </row>
    <row r="49" spans="1:30" ht="12.75">
      <c r="A49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49" s="9" t="s">
        <v>59</v>
      </c>
      <c r="C49" s="9" t="s">
        <v>28</v>
      </c>
      <c r="D49" s="9" t="s">
        <v>28</v>
      </c>
      <c r="E49" s="9" t="s">
        <v>28</v>
      </c>
      <c r="F49" s="9" t="s">
        <v>59</v>
      </c>
      <c r="G49" s="9" t="s">
        <v>59</v>
      </c>
      <c r="H49" s="9" t="s">
        <v>59</v>
      </c>
      <c r="I49" s="9" t="s">
        <v>28</v>
      </c>
      <c r="J49" s="9" t="s">
        <v>28</v>
      </c>
      <c r="K49" s="9" t="s">
        <v>28</v>
      </c>
      <c r="L49" s="9" t="s">
        <v>59</v>
      </c>
      <c r="M49" s="9" t="s">
        <v>28</v>
      </c>
      <c r="N49" s="9" t="s">
        <v>28</v>
      </c>
      <c r="O49" s="9" t="s">
        <v>59</v>
      </c>
      <c r="P49" s="9" t="s">
        <v>28</v>
      </c>
      <c r="Q49" s="9" t="s">
        <v>59</v>
      </c>
      <c r="R49" s="9" t="s">
        <v>28</v>
      </c>
      <c r="S49" s="9" t="s">
        <v>28</v>
      </c>
      <c r="T49" s="9" t="s">
        <v>59</v>
      </c>
      <c r="U49" s="9" t="s">
        <v>28</v>
      </c>
      <c r="V49" s="9" t="s">
        <v>59</v>
      </c>
      <c r="W49" s="9" t="s">
        <v>59</v>
      </c>
      <c r="X49" s="9" t="s">
        <v>28</v>
      </c>
      <c r="Y49" s="9" t="s">
        <v>28</v>
      </c>
      <c r="Z49" s="9" t="s">
        <v>28</v>
      </c>
      <c r="AA49" s="9" t="s">
        <v>59</v>
      </c>
      <c r="AB49" s="9" t="s">
        <v>59</v>
      </c>
      <c r="AC49" s="9" t="s">
        <v>59</v>
      </c>
      <c r="AD49" s="9" t="s">
        <v>59</v>
      </c>
    </row>
    <row r="50" spans="1:30" ht="12.75">
      <c r="A50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50" s="9" t="s">
        <v>59</v>
      </c>
      <c r="C50" s="9" t="s">
        <v>28</v>
      </c>
      <c r="D50" s="9" t="s">
        <v>28</v>
      </c>
      <c r="E50" s="9" t="s">
        <v>28</v>
      </c>
      <c r="F50" s="9" t="s">
        <v>59</v>
      </c>
      <c r="G50" s="9" t="s">
        <v>59</v>
      </c>
      <c r="H50" s="9" t="s">
        <v>59</v>
      </c>
      <c r="I50" s="9" t="s">
        <v>28</v>
      </c>
      <c r="J50" s="9" t="s">
        <v>28</v>
      </c>
      <c r="K50" s="9" t="s">
        <v>28</v>
      </c>
      <c r="L50" s="9" t="s">
        <v>59</v>
      </c>
      <c r="M50" s="9" t="s">
        <v>28</v>
      </c>
      <c r="N50" s="9" t="s">
        <v>28</v>
      </c>
      <c r="O50" s="9" t="s">
        <v>59</v>
      </c>
      <c r="P50" s="9" t="s">
        <v>28</v>
      </c>
      <c r="Q50" s="9" t="s">
        <v>59</v>
      </c>
      <c r="R50" s="9" t="s">
        <v>28</v>
      </c>
      <c r="S50" s="9" t="s">
        <v>28</v>
      </c>
      <c r="T50" s="9" t="s">
        <v>59</v>
      </c>
      <c r="U50" s="9" t="s">
        <v>28</v>
      </c>
      <c r="V50" s="9" t="s">
        <v>59</v>
      </c>
      <c r="W50" s="9" t="s">
        <v>59</v>
      </c>
      <c r="X50" s="9" t="s">
        <v>28</v>
      </c>
      <c r="Y50" s="9" t="s">
        <v>28</v>
      </c>
      <c r="Z50" s="9" t="s">
        <v>28</v>
      </c>
      <c r="AA50" s="9" t="s">
        <v>59</v>
      </c>
      <c r="AB50" s="9" t="s">
        <v>59</v>
      </c>
      <c r="AC50" s="9" t="s">
        <v>59</v>
      </c>
      <c r="AD50" s="9" t="s">
        <v>59</v>
      </c>
    </row>
    <row r="51" spans="1:30" ht="12.75">
      <c r="A51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51" s="9" t="s">
        <v>59</v>
      </c>
      <c r="C51" s="9" t="s">
        <v>28</v>
      </c>
      <c r="D51" s="9" t="s">
        <v>28</v>
      </c>
      <c r="E51" s="9" t="s">
        <v>28</v>
      </c>
      <c r="F51" s="9" t="s">
        <v>59</v>
      </c>
      <c r="G51" s="9" t="s">
        <v>59</v>
      </c>
      <c r="H51" s="9" t="s">
        <v>59</v>
      </c>
      <c r="I51" s="9" t="s">
        <v>28</v>
      </c>
      <c r="J51" s="9" t="s">
        <v>28</v>
      </c>
      <c r="K51" s="9" t="s">
        <v>28</v>
      </c>
      <c r="L51" s="9" t="s">
        <v>59</v>
      </c>
      <c r="M51" s="9" t="s">
        <v>28</v>
      </c>
      <c r="N51" s="9" t="s">
        <v>28</v>
      </c>
      <c r="O51" s="9" t="s">
        <v>59</v>
      </c>
      <c r="P51" s="9" t="s">
        <v>28</v>
      </c>
      <c r="Q51" s="9" t="s">
        <v>59</v>
      </c>
      <c r="R51" s="9" t="s">
        <v>28</v>
      </c>
      <c r="S51" s="9" t="s">
        <v>28</v>
      </c>
      <c r="T51" s="9" t="s">
        <v>59</v>
      </c>
      <c r="U51" s="9" t="s">
        <v>28</v>
      </c>
      <c r="V51" s="9" t="s">
        <v>59</v>
      </c>
      <c r="W51" s="9" t="s">
        <v>59</v>
      </c>
      <c r="X51" s="9" t="s">
        <v>28</v>
      </c>
      <c r="Y51" s="9" t="s">
        <v>28</v>
      </c>
      <c r="Z51" s="9" t="s">
        <v>28</v>
      </c>
      <c r="AA51" s="9" t="s">
        <v>59</v>
      </c>
      <c r="AB51" s="9" t="s">
        <v>59</v>
      </c>
      <c r="AC51" s="9" t="s">
        <v>59</v>
      </c>
      <c r="AD51" s="9" t="s">
        <v>59</v>
      </c>
    </row>
    <row r="52" spans="1:30" ht="12.75">
      <c r="A52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B52" s="9" t="s">
        <v>59</v>
      </c>
      <c r="C52" s="9" t="s">
        <v>28</v>
      </c>
      <c r="D52" s="9" t="s">
        <v>28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 t="s">
        <v>59</v>
      </c>
      <c r="K52" s="9" t="s">
        <v>28</v>
      </c>
      <c r="L52" s="9" t="s">
        <v>59</v>
      </c>
      <c r="M52" s="9" t="s">
        <v>59</v>
      </c>
      <c r="N52" s="9" t="s">
        <v>59</v>
      </c>
      <c r="O52" s="9" t="s">
        <v>59</v>
      </c>
      <c r="P52" s="9" t="s">
        <v>28</v>
      </c>
      <c r="Q52" s="9" t="s">
        <v>59</v>
      </c>
      <c r="R52" s="9" t="s">
        <v>28</v>
      </c>
      <c r="S52" s="9" t="s">
        <v>28</v>
      </c>
      <c r="T52" s="9" t="s">
        <v>59</v>
      </c>
      <c r="U52" s="9" t="s">
        <v>59</v>
      </c>
      <c r="V52" s="9" t="s">
        <v>28</v>
      </c>
      <c r="W52" s="9" t="s">
        <v>28</v>
      </c>
      <c r="X52" s="9" t="s">
        <v>59</v>
      </c>
      <c r="Y52" s="9" t="s">
        <v>59</v>
      </c>
      <c r="Z52" s="9" t="s">
        <v>28</v>
      </c>
      <c r="AA52" s="9" t="s">
        <v>59</v>
      </c>
      <c r="AB52" s="9" t="s">
        <v>59</v>
      </c>
      <c r="AC52" s="9" t="s">
        <v>59</v>
      </c>
      <c r="AD52" s="9" t="s">
        <v>59</v>
      </c>
    </row>
    <row r="53" spans="1:30" ht="12.75">
      <c r="A53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B53" s="9" t="s">
        <v>59</v>
      </c>
      <c r="C53" s="9" t="s">
        <v>28</v>
      </c>
      <c r="D53" s="9" t="s">
        <v>28</v>
      </c>
      <c r="E53" s="9" t="s">
        <v>28</v>
      </c>
      <c r="F53" s="9" t="s">
        <v>28</v>
      </c>
      <c r="G53" s="9" t="s">
        <v>28</v>
      </c>
      <c r="H53" s="9" t="s">
        <v>28</v>
      </c>
      <c r="I53" s="9" t="s">
        <v>28</v>
      </c>
      <c r="J53" s="9" t="s">
        <v>59</v>
      </c>
      <c r="K53" s="9" t="s">
        <v>28</v>
      </c>
      <c r="L53" s="9" t="s">
        <v>59</v>
      </c>
      <c r="M53" s="9" t="s">
        <v>59</v>
      </c>
      <c r="N53" s="9" t="s">
        <v>59</v>
      </c>
      <c r="O53" s="9" t="s">
        <v>59</v>
      </c>
      <c r="P53" s="9" t="s">
        <v>28</v>
      </c>
      <c r="Q53" s="9" t="s">
        <v>59</v>
      </c>
      <c r="R53" s="9" t="s">
        <v>28</v>
      </c>
      <c r="S53" s="9" t="s">
        <v>28</v>
      </c>
      <c r="T53" s="9" t="s">
        <v>59</v>
      </c>
      <c r="U53" s="9" t="s">
        <v>59</v>
      </c>
      <c r="V53" s="9" t="s">
        <v>28</v>
      </c>
      <c r="W53" s="9" t="s">
        <v>28</v>
      </c>
      <c r="X53" s="9" t="s">
        <v>59</v>
      </c>
      <c r="Y53" s="9" t="s">
        <v>59</v>
      </c>
      <c r="Z53" s="9" t="s">
        <v>28</v>
      </c>
      <c r="AA53" s="9" t="s">
        <v>59</v>
      </c>
      <c r="AB53" s="9" t="s">
        <v>59</v>
      </c>
      <c r="AC53" s="9" t="s">
        <v>59</v>
      </c>
      <c r="AD53" s="9" t="s">
        <v>59</v>
      </c>
    </row>
    <row r="54" spans="1:30" ht="12.75">
      <c r="A54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B54" s="9" t="s">
        <v>59</v>
      </c>
      <c r="C54" s="9" t="s">
        <v>28</v>
      </c>
      <c r="D54" s="9" t="s">
        <v>28</v>
      </c>
      <c r="E54" s="9" t="s">
        <v>28</v>
      </c>
      <c r="F54" s="9" t="s">
        <v>28</v>
      </c>
      <c r="G54" s="9" t="s">
        <v>28</v>
      </c>
      <c r="H54" s="9" t="s">
        <v>28</v>
      </c>
      <c r="I54" s="9" t="s">
        <v>28</v>
      </c>
      <c r="J54" s="9" t="s">
        <v>59</v>
      </c>
      <c r="K54" s="9" t="s">
        <v>28</v>
      </c>
      <c r="L54" s="9" t="s">
        <v>59</v>
      </c>
      <c r="M54" s="9" t="s">
        <v>59</v>
      </c>
      <c r="N54" s="9" t="s">
        <v>59</v>
      </c>
      <c r="O54" s="9" t="s">
        <v>59</v>
      </c>
      <c r="P54" s="9" t="s">
        <v>28</v>
      </c>
      <c r="Q54" s="9" t="s">
        <v>59</v>
      </c>
      <c r="R54" s="9" t="s">
        <v>28</v>
      </c>
      <c r="S54" s="9" t="s">
        <v>28</v>
      </c>
      <c r="T54" s="9" t="s">
        <v>59</v>
      </c>
      <c r="U54" s="9" t="s">
        <v>59</v>
      </c>
      <c r="V54" s="9" t="s">
        <v>28</v>
      </c>
      <c r="W54" s="9" t="s">
        <v>28</v>
      </c>
      <c r="X54" s="9" t="s">
        <v>59</v>
      </c>
      <c r="Y54" s="9" t="s">
        <v>59</v>
      </c>
      <c r="Z54" s="9" t="s">
        <v>28</v>
      </c>
      <c r="AA54" s="9" t="s">
        <v>59</v>
      </c>
      <c r="AB54" s="9" t="s">
        <v>59</v>
      </c>
      <c r="AC54" s="9" t="s">
        <v>59</v>
      </c>
      <c r="AD54" s="9" t="s">
        <v>59</v>
      </c>
    </row>
    <row r="55" spans="1:30" ht="12.75">
      <c r="A55" s="11" t="str">
        <f>HYPERLINK("http://www.abs.gov.au/ausstats/subscriber.nsf/LookupAttach/3415.0Data+Cubes-29.06.1115/$File/34150DS0023_2005_Child_Care_Migrants.xls","Child Care 2005")</f>
        <v>Child Care 2005</v>
      </c>
      <c r="B55" s="9" t="s">
        <v>59</v>
      </c>
      <c r="C55" s="9" t="s">
        <v>28</v>
      </c>
      <c r="D55" s="9" t="s">
        <v>28</v>
      </c>
      <c r="E55" s="9" t="s">
        <v>28</v>
      </c>
      <c r="F55" s="9" t="s">
        <v>28</v>
      </c>
      <c r="G55" s="9" t="s">
        <v>28</v>
      </c>
      <c r="H55" s="9" t="s">
        <v>28</v>
      </c>
      <c r="I55" s="9" t="s">
        <v>28</v>
      </c>
      <c r="J55" s="9" t="s">
        <v>28</v>
      </c>
      <c r="K55" s="9" t="s">
        <v>28</v>
      </c>
      <c r="L55" s="9" t="s">
        <v>28</v>
      </c>
      <c r="M55" s="9" t="s">
        <v>28</v>
      </c>
      <c r="N55" s="9" t="s">
        <v>28</v>
      </c>
      <c r="O55" s="9" t="s">
        <v>28</v>
      </c>
      <c r="P55" s="9" t="s">
        <v>28</v>
      </c>
      <c r="Q55" s="9" t="s">
        <v>59</v>
      </c>
      <c r="R55" s="9" t="s">
        <v>59</v>
      </c>
      <c r="S55" s="9" t="s">
        <v>28</v>
      </c>
      <c r="T55" s="9" t="s">
        <v>28</v>
      </c>
      <c r="U55" s="9" t="s">
        <v>28</v>
      </c>
      <c r="V55" s="9" t="s">
        <v>28</v>
      </c>
      <c r="W55" s="9" t="s">
        <v>28</v>
      </c>
      <c r="X55" s="9" t="s">
        <v>28</v>
      </c>
      <c r="Y55" s="9" t="s">
        <v>28</v>
      </c>
      <c r="Z55" s="9" t="s">
        <v>28</v>
      </c>
      <c r="AA55" s="9" t="s">
        <v>59</v>
      </c>
      <c r="AB55" s="9" t="s">
        <v>28</v>
      </c>
      <c r="AC55" s="9" t="s">
        <v>28</v>
      </c>
      <c r="AD55" s="9" t="s">
        <v>28</v>
      </c>
    </row>
    <row r="56" spans="1:30" ht="12.75">
      <c r="A56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56" s="9" t="s">
        <v>59</v>
      </c>
      <c r="C56" s="9" t="s">
        <v>28</v>
      </c>
      <c r="D56" s="9" t="s">
        <v>28</v>
      </c>
      <c r="E56" s="9" t="s">
        <v>59</v>
      </c>
      <c r="F56" s="9" t="s">
        <v>28</v>
      </c>
      <c r="G56" s="9" t="s">
        <v>28</v>
      </c>
      <c r="H56" s="9" t="s">
        <v>28</v>
      </c>
      <c r="I56" s="9" t="s">
        <v>28</v>
      </c>
      <c r="J56" s="9" t="s">
        <v>28</v>
      </c>
      <c r="K56" s="9" t="s">
        <v>28</v>
      </c>
      <c r="L56" s="9" t="s">
        <v>28</v>
      </c>
      <c r="M56" s="9" t="s">
        <v>28</v>
      </c>
      <c r="N56" s="9" t="s">
        <v>28</v>
      </c>
      <c r="O56" s="9" t="s">
        <v>28</v>
      </c>
      <c r="P56" s="9" t="s">
        <v>28</v>
      </c>
      <c r="Q56" s="9" t="s">
        <v>28</v>
      </c>
      <c r="R56" s="9" t="s">
        <v>28</v>
      </c>
      <c r="S56" s="9" t="s">
        <v>28</v>
      </c>
      <c r="T56" s="9" t="s">
        <v>28</v>
      </c>
      <c r="U56" s="9" t="s">
        <v>28</v>
      </c>
      <c r="V56" s="9" t="s">
        <v>28</v>
      </c>
      <c r="W56" s="9" t="s">
        <v>28</v>
      </c>
      <c r="X56" s="9" t="s">
        <v>28</v>
      </c>
      <c r="Y56" s="9" t="s">
        <v>28</v>
      </c>
      <c r="Z56" s="9" t="s">
        <v>28</v>
      </c>
      <c r="AA56" s="9" t="s">
        <v>59</v>
      </c>
      <c r="AB56" s="9" t="s">
        <v>59</v>
      </c>
      <c r="AC56" s="9" t="s">
        <v>28</v>
      </c>
      <c r="AD56" s="9" t="s">
        <v>28</v>
      </c>
    </row>
    <row r="57" spans="1:30" ht="12.75">
      <c r="A57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57" s="9" t="s">
        <v>59</v>
      </c>
      <c r="C57" s="9" t="s">
        <v>28</v>
      </c>
      <c r="D57" s="9" t="s">
        <v>28</v>
      </c>
      <c r="E57" s="9" t="s">
        <v>28</v>
      </c>
      <c r="F57" s="9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9" t="s">
        <v>59</v>
      </c>
      <c r="M57" s="9" t="s">
        <v>28</v>
      </c>
      <c r="N57" s="9" t="s">
        <v>28</v>
      </c>
      <c r="O57" s="9" t="s">
        <v>28</v>
      </c>
      <c r="P57" s="9" t="s">
        <v>28</v>
      </c>
      <c r="Q57" s="9" t="s">
        <v>28</v>
      </c>
      <c r="R57" s="9" t="s">
        <v>28</v>
      </c>
      <c r="S57" s="9" t="s">
        <v>28</v>
      </c>
      <c r="T57" s="9" t="s">
        <v>28</v>
      </c>
      <c r="U57" s="9" t="s">
        <v>28</v>
      </c>
      <c r="V57" s="9" t="s">
        <v>28</v>
      </c>
      <c r="W57" s="9" t="s">
        <v>28</v>
      </c>
      <c r="X57" s="9" t="s">
        <v>28</v>
      </c>
      <c r="Y57" s="9" t="s">
        <v>28</v>
      </c>
      <c r="Z57" s="9" t="s">
        <v>28</v>
      </c>
      <c r="AA57" s="9" t="s">
        <v>59</v>
      </c>
      <c r="AB57" s="9" t="s">
        <v>28</v>
      </c>
      <c r="AC57" s="9" t="s">
        <v>59</v>
      </c>
      <c r="AD57" s="9" t="s">
        <v>28</v>
      </c>
    </row>
    <row r="58" spans="1:30" ht="12.75">
      <c r="A58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58" s="9" t="s">
        <v>59</v>
      </c>
      <c r="C58" s="9" t="s">
        <v>28</v>
      </c>
      <c r="D58" s="9" t="s">
        <v>28</v>
      </c>
      <c r="E58" s="9" t="s">
        <v>28</v>
      </c>
      <c r="F58" s="9" t="s">
        <v>28</v>
      </c>
      <c r="G58" s="9" t="s">
        <v>28</v>
      </c>
      <c r="H58" s="9" t="s">
        <v>28</v>
      </c>
      <c r="I58" s="9" t="s">
        <v>28</v>
      </c>
      <c r="J58" s="9" t="s">
        <v>28</v>
      </c>
      <c r="K58" s="9" t="s">
        <v>28</v>
      </c>
      <c r="L58" s="9" t="s">
        <v>59</v>
      </c>
      <c r="M58" s="9" t="s">
        <v>28</v>
      </c>
      <c r="N58" s="9" t="s">
        <v>28</v>
      </c>
      <c r="O58" s="9" t="s">
        <v>28</v>
      </c>
      <c r="P58" s="9" t="s">
        <v>28</v>
      </c>
      <c r="Q58" s="9" t="s">
        <v>28</v>
      </c>
      <c r="R58" s="9" t="s">
        <v>28</v>
      </c>
      <c r="S58" s="9" t="s">
        <v>28</v>
      </c>
      <c r="T58" s="9" t="s">
        <v>28</v>
      </c>
      <c r="U58" s="9" t="s">
        <v>28</v>
      </c>
      <c r="V58" s="9" t="s">
        <v>28</v>
      </c>
      <c r="W58" s="9" t="s">
        <v>28</v>
      </c>
      <c r="X58" s="9" t="s">
        <v>28</v>
      </c>
      <c r="Y58" s="9" t="s">
        <v>28</v>
      </c>
      <c r="Z58" s="9" t="s">
        <v>28</v>
      </c>
      <c r="AA58" s="9" t="s">
        <v>59</v>
      </c>
      <c r="AB58" s="9" t="s">
        <v>28</v>
      </c>
      <c r="AC58" s="9" t="s">
        <v>59</v>
      </c>
      <c r="AD58" s="9" t="s">
        <v>28</v>
      </c>
    </row>
    <row r="59" spans="1:30" ht="12.75">
      <c r="A59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59" s="9" t="s">
        <v>59</v>
      </c>
      <c r="C59" s="9" t="s">
        <v>28</v>
      </c>
      <c r="D59" s="9" t="s">
        <v>28</v>
      </c>
      <c r="E59" s="9" t="s">
        <v>28</v>
      </c>
      <c r="F59" s="9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9" t="s">
        <v>59</v>
      </c>
      <c r="M59" s="9" t="s">
        <v>28</v>
      </c>
      <c r="N59" s="9" t="s">
        <v>28</v>
      </c>
      <c r="O59" s="9" t="s">
        <v>28</v>
      </c>
      <c r="P59" s="9" t="s">
        <v>28</v>
      </c>
      <c r="Q59" s="9" t="s">
        <v>28</v>
      </c>
      <c r="R59" s="9" t="s">
        <v>28</v>
      </c>
      <c r="S59" s="9" t="s">
        <v>28</v>
      </c>
      <c r="T59" s="9" t="s">
        <v>28</v>
      </c>
      <c r="U59" s="9" t="s">
        <v>28</v>
      </c>
      <c r="V59" s="9" t="s">
        <v>28</v>
      </c>
      <c r="W59" s="9" t="s">
        <v>28</v>
      </c>
      <c r="X59" s="9" t="s">
        <v>28</v>
      </c>
      <c r="Y59" s="9" t="s">
        <v>28</v>
      </c>
      <c r="Z59" s="9" t="s">
        <v>28</v>
      </c>
      <c r="AA59" s="9" t="s">
        <v>59</v>
      </c>
      <c r="AB59" s="9" t="s">
        <v>28</v>
      </c>
      <c r="AC59" s="9" t="s">
        <v>59</v>
      </c>
      <c r="AD59" s="9" t="s">
        <v>28</v>
      </c>
    </row>
    <row r="60" spans="1:30" ht="12.75">
      <c r="A60" s="11" t="str">
        <f>HYPERLINK("http://www.abs.gov.au/ausstats/subscriber.nsf/LookupAttach/3415.0Data+Cubes-29.06.1117/$File/34150DS0003_2005_CSS_Migrants.xls","Crime and Safety 2005")</f>
        <v>Crime and Safety 2005</v>
      </c>
      <c r="B60" s="9" t="s">
        <v>59</v>
      </c>
      <c r="C60" s="9" t="s">
        <v>28</v>
      </c>
      <c r="D60" s="9" t="s">
        <v>28</v>
      </c>
      <c r="E60" s="9" t="s">
        <v>28</v>
      </c>
      <c r="F60" s="9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9" t="s">
        <v>59</v>
      </c>
      <c r="M60" s="9" t="s">
        <v>28</v>
      </c>
      <c r="N60" s="9" t="s">
        <v>28</v>
      </c>
      <c r="O60" s="9" t="s">
        <v>28</v>
      </c>
      <c r="P60" s="9" t="s">
        <v>28</v>
      </c>
      <c r="Q60" s="9" t="s">
        <v>28</v>
      </c>
      <c r="R60" s="9" t="s">
        <v>28</v>
      </c>
      <c r="S60" s="9" t="s">
        <v>28</v>
      </c>
      <c r="T60" s="9" t="s">
        <v>28</v>
      </c>
      <c r="U60" s="9" t="s">
        <v>28</v>
      </c>
      <c r="V60" s="9" t="s">
        <v>28</v>
      </c>
      <c r="W60" s="9" t="s">
        <v>28</v>
      </c>
      <c r="X60" s="9" t="s">
        <v>28</v>
      </c>
      <c r="Y60" s="9" t="s">
        <v>28</v>
      </c>
      <c r="Z60" s="9" t="s">
        <v>28</v>
      </c>
      <c r="AA60" s="9" t="s">
        <v>59</v>
      </c>
      <c r="AB60" s="9" t="s">
        <v>28</v>
      </c>
      <c r="AC60" s="9" t="s">
        <v>59</v>
      </c>
      <c r="AD60" s="9" t="s">
        <v>28</v>
      </c>
    </row>
    <row r="61" spans="1:30" ht="12.75">
      <c r="A61" s="23" t="s">
        <v>95</v>
      </c>
      <c r="B61" s="9" t="s">
        <v>59</v>
      </c>
      <c r="C61" s="9" t="s">
        <v>28</v>
      </c>
      <c r="D61" s="9" t="s">
        <v>28</v>
      </c>
      <c r="E61" s="9" t="s">
        <v>28</v>
      </c>
      <c r="F61" s="9" t="s">
        <v>59</v>
      </c>
      <c r="G61" s="9" t="s">
        <v>59</v>
      </c>
      <c r="H61" s="9" t="s">
        <v>59</v>
      </c>
      <c r="I61" s="9" t="s">
        <v>28</v>
      </c>
      <c r="J61" s="9" t="s">
        <v>28</v>
      </c>
      <c r="K61" s="9" t="s">
        <v>28</v>
      </c>
      <c r="L61" s="9" t="s">
        <v>59</v>
      </c>
      <c r="M61" s="9" t="s">
        <v>28</v>
      </c>
      <c r="N61" s="9" t="s">
        <v>28</v>
      </c>
      <c r="O61" s="9" t="s">
        <v>59</v>
      </c>
      <c r="P61" s="9" t="s">
        <v>28</v>
      </c>
      <c r="Q61" s="9" t="s">
        <v>59</v>
      </c>
      <c r="R61" s="9" t="s">
        <v>59</v>
      </c>
      <c r="S61" s="9" t="s">
        <v>59</v>
      </c>
      <c r="T61" s="9" t="s">
        <v>59</v>
      </c>
      <c r="U61" s="9" t="s">
        <v>28</v>
      </c>
      <c r="V61" s="9" t="s">
        <v>59</v>
      </c>
      <c r="W61" s="9" t="s">
        <v>59</v>
      </c>
      <c r="X61" s="9" t="s">
        <v>28</v>
      </c>
      <c r="Y61" s="9" t="s">
        <v>28</v>
      </c>
      <c r="Z61" s="9" t="s">
        <v>28</v>
      </c>
      <c r="AA61" s="9" t="s">
        <v>59</v>
      </c>
      <c r="AB61" s="9" t="s">
        <v>59</v>
      </c>
      <c r="AC61" s="9" t="s">
        <v>59</v>
      </c>
      <c r="AD61" s="9" t="s">
        <v>59</v>
      </c>
    </row>
    <row r="62" spans="1:30" ht="12.75">
      <c r="A62" s="11" t="s">
        <v>96</v>
      </c>
      <c r="B62" s="9" t="s">
        <v>59</v>
      </c>
      <c r="C62" s="9" t="s">
        <v>28</v>
      </c>
      <c r="D62" s="9" t="s">
        <v>28</v>
      </c>
      <c r="E62" s="9" t="s">
        <v>28</v>
      </c>
      <c r="F62" s="9" t="s">
        <v>59</v>
      </c>
      <c r="G62" s="9" t="s">
        <v>59</v>
      </c>
      <c r="H62" s="9" t="s">
        <v>59</v>
      </c>
      <c r="I62" s="9" t="s">
        <v>28</v>
      </c>
      <c r="J62" s="9" t="s">
        <v>28</v>
      </c>
      <c r="K62" s="9" t="s">
        <v>28</v>
      </c>
      <c r="L62" s="9" t="s">
        <v>59</v>
      </c>
      <c r="M62" s="9" t="s">
        <v>28</v>
      </c>
      <c r="N62" s="9" t="s">
        <v>28</v>
      </c>
      <c r="O62" s="9" t="s">
        <v>59</v>
      </c>
      <c r="P62" s="9" t="s">
        <v>28</v>
      </c>
      <c r="Q62" s="9" t="s">
        <v>59</v>
      </c>
      <c r="R62" s="9" t="s">
        <v>59</v>
      </c>
      <c r="S62" s="9" t="s">
        <v>59</v>
      </c>
      <c r="T62" s="9" t="s">
        <v>59</v>
      </c>
      <c r="U62" s="9" t="s">
        <v>28</v>
      </c>
      <c r="V62" s="9" t="s">
        <v>59</v>
      </c>
      <c r="W62" s="9" t="s">
        <v>59</v>
      </c>
      <c r="X62" s="9" t="s">
        <v>28</v>
      </c>
      <c r="Y62" s="9" t="s">
        <v>28</v>
      </c>
      <c r="Z62" s="9" t="s">
        <v>28</v>
      </c>
      <c r="AA62" s="9" t="s">
        <v>59</v>
      </c>
      <c r="AB62" s="9" t="s">
        <v>59</v>
      </c>
      <c r="AC62" s="9" t="s">
        <v>59</v>
      </c>
      <c r="AD62" s="9" t="s">
        <v>59</v>
      </c>
    </row>
    <row r="63" spans="1:30" ht="12.75">
      <c r="A63" s="11" t="s">
        <v>97</v>
      </c>
      <c r="B63" s="9" t="s">
        <v>59</v>
      </c>
      <c r="C63" s="9" t="s">
        <v>28</v>
      </c>
      <c r="D63" s="9" t="s">
        <v>28</v>
      </c>
      <c r="E63" s="9" t="s">
        <v>28</v>
      </c>
      <c r="F63" s="9" t="s">
        <v>59</v>
      </c>
      <c r="G63" s="9" t="s">
        <v>59</v>
      </c>
      <c r="H63" s="9" t="s">
        <v>59</v>
      </c>
      <c r="I63" s="9" t="s">
        <v>28</v>
      </c>
      <c r="J63" s="9" t="s">
        <v>28</v>
      </c>
      <c r="K63" s="9" t="s">
        <v>28</v>
      </c>
      <c r="L63" s="9" t="s">
        <v>59</v>
      </c>
      <c r="M63" s="9" t="s">
        <v>28</v>
      </c>
      <c r="N63" s="9" t="s">
        <v>28</v>
      </c>
      <c r="O63" s="9" t="s">
        <v>59</v>
      </c>
      <c r="P63" s="9" t="s">
        <v>28</v>
      </c>
      <c r="Q63" s="9" t="s">
        <v>59</v>
      </c>
      <c r="R63" s="9" t="s">
        <v>59</v>
      </c>
      <c r="S63" s="9" t="s">
        <v>59</v>
      </c>
      <c r="T63" s="9" t="s">
        <v>59</v>
      </c>
      <c r="U63" s="9" t="s">
        <v>28</v>
      </c>
      <c r="V63" s="9" t="s">
        <v>59</v>
      </c>
      <c r="W63" s="9" t="s">
        <v>59</v>
      </c>
      <c r="X63" s="9" t="s">
        <v>28</v>
      </c>
      <c r="Y63" s="9" t="s">
        <v>28</v>
      </c>
      <c r="Z63" s="9" t="s">
        <v>28</v>
      </c>
      <c r="AA63" s="9" t="s">
        <v>59</v>
      </c>
      <c r="AB63" s="9" t="s">
        <v>59</v>
      </c>
      <c r="AC63" s="9" t="s">
        <v>59</v>
      </c>
      <c r="AD63" s="9" t="s">
        <v>59</v>
      </c>
    </row>
    <row r="64" spans="1:30" ht="12.75">
      <c r="A64" s="11" t="s">
        <v>98</v>
      </c>
      <c r="B64" s="9" t="s">
        <v>59</v>
      </c>
      <c r="C64" s="9" t="s">
        <v>28</v>
      </c>
      <c r="D64" s="9" t="s">
        <v>28</v>
      </c>
      <c r="E64" s="9" t="s">
        <v>28</v>
      </c>
      <c r="F64" s="9" t="s">
        <v>59</v>
      </c>
      <c r="G64" s="9" t="s">
        <v>59</v>
      </c>
      <c r="H64" s="9" t="s">
        <v>59</v>
      </c>
      <c r="I64" s="9" t="s">
        <v>28</v>
      </c>
      <c r="J64" s="9" t="s">
        <v>28</v>
      </c>
      <c r="K64" s="9" t="s">
        <v>28</v>
      </c>
      <c r="L64" s="9" t="s">
        <v>59</v>
      </c>
      <c r="M64" s="9" t="s">
        <v>28</v>
      </c>
      <c r="N64" s="9" t="s">
        <v>28</v>
      </c>
      <c r="O64" s="9" t="s">
        <v>59</v>
      </c>
      <c r="P64" s="9" t="s">
        <v>28</v>
      </c>
      <c r="Q64" s="9" t="s">
        <v>59</v>
      </c>
      <c r="R64" s="9" t="s">
        <v>59</v>
      </c>
      <c r="S64" s="9" t="s">
        <v>59</v>
      </c>
      <c r="T64" s="9" t="s">
        <v>59</v>
      </c>
      <c r="U64" s="9" t="s">
        <v>28</v>
      </c>
      <c r="V64" s="9" t="s">
        <v>59</v>
      </c>
      <c r="W64" s="9" t="s">
        <v>59</v>
      </c>
      <c r="X64" s="9" t="s">
        <v>28</v>
      </c>
      <c r="Y64" s="9" t="s">
        <v>28</v>
      </c>
      <c r="Z64" s="9" t="s">
        <v>28</v>
      </c>
      <c r="AA64" s="9" t="s">
        <v>59</v>
      </c>
      <c r="AB64" s="9" t="s">
        <v>59</v>
      </c>
      <c r="AC64" s="9" t="s">
        <v>59</v>
      </c>
      <c r="AD64" s="9" t="s">
        <v>59</v>
      </c>
    </row>
    <row r="65" spans="1:30" ht="12.75">
      <c r="A65" s="11" t="s">
        <v>99</v>
      </c>
      <c r="B65" s="9" t="s">
        <v>59</v>
      </c>
      <c r="C65" s="9" t="s">
        <v>28</v>
      </c>
      <c r="D65" s="9" t="s">
        <v>28</v>
      </c>
      <c r="E65" s="9" t="s">
        <v>28</v>
      </c>
      <c r="F65" s="9" t="s">
        <v>59</v>
      </c>
      <c r="G65" s="9" t="s">
        <v>59</v>
      </c>
      <c r="H65" s="9" t="s">
        <v>59</v>
      </c>
      <c r="I65" s="9" t="s">
        <v>28</v>
      </c>
      <c r="J65" s="9" t="s">
        <v>28</v>
      </c>
      <c r="K65" s="9" t="s">
        <v>28</v>
      </c>
      <c r="L65" s="9" t="s">
        <v>59</v>
      </c>
      <c r="M65" s="9" t="s">
        <v>28</v>
      </c>
      <c r="N65" s="9" t="s">
        <v>28</v>
      </c>
      <c r="O65" s="9" t="s">
        <v>59</v>
      </c>
      <c r="P65" s="9" t="s">
        <v>28</v>
      </c>
      <c r="Q65" s="9" t="s">
        <v>59</v>
      </c>
      <c r="R65" s="9" t="s">
        <v>59</v>
      </c>
      <c r="S65" s="9" t="s">
        <v>59</v>
      </c>
      <c r="T65" s="9" t="s">
        <v>59</v>
      </c>
      <c r="U65" s="9" t="s">
        <v>28</v>
      </c>
      <c r="V65" s="9" t="s">
        <v>59</v>
      </c>
      <c r="W65" s="9" t="s">
        <v>59</v>
      </c>
      <c r="X65" s="9" t="s">
        <v>28</v>
      </c>
      <c r="Y65" s="9" t="s">
        <v>28</v>
      </c>
      <c r="Z65" s="9" t="s">
        <v>28</v>
      </c>
      <c r="AA65" s="9" t="s">
        <v>59</v>
      </c>
      <c r="AB65" s="9" t="s">
        <v>59</v>
      </c>
      <c r="AC65" s="9" t="s">
        <v>59</v>
      </c>
      <c r="AD65" s="9" t="s">
        <v>59</v>
      </c>
    </row>
    <row r="66" spans="1:30" ht="12.75">
      <c r="A66" s="11" t="s">
        <v>100</v>
      </c>
      <c r="B66" s="9" t="s">
        <v>59</v>
      </c>
      <c r="C66" s="9" t="s">
        <v>28</v>
      </c>
      <c r="D66" s="9" t="s">
        <v>28</v>
      </c>
      <c r="E66" s="9" t="s">
        <v>28</v>
      </c>
      <c r="F66" s="9" t="s">
        <v>59</v>
      </c>
      <c r="G66" s="9" t="s">
        <v>59</v>
      </c>
      <c r="H66" s="9" t="s">
        <v>59</v>
      </c>
      <c r="I66" s="9" t="s">
        <v>28</v>
      </c>
      <c r="J66" s="9" t="s">
        <v>28</v>
      </c>
      <c r="K66" s="9" t="s">
        <v>28</v>
      </c>
      <c r="L66" s="9" t="s">
        <v>59</v>
      </c>
      <c r="M66" s="9" t="s">
        <v>28</v>
      </c>
      <c r="N66" s="9" t="s">
        <v>28</v>
      </c>
      <c r="O66" s="9" t="s">
        <v>59</v>
      </c>
      <c r="P66" s="9" t="s">
        <v>28</v>
      </c>
      <c r="Q66" s="9" t="s">
        <v>59</v>
      </c>
      <c r="R66" s="9" t="s">
        <v>59</v>
      </c>
      <c r="S66" s="9" t="s">
        <v>59</v>
      </c>
      <c r="T66" s="9" t="s">
        <v>59</v>
      </c>
      <c r="U66" s="9" t="s">
        <v>28</v>
      </c>
      <c r="V66" s="9" t="s">
        <v>59</v>
      </c>
      <c r="W66" s="9" t="s">
        <v>59</v>
      </c>
      <c r="X66" s="9" t="s">
        <v>28</v>
      </c>
      <c r="Y66" s="9" t="s">
        <v>28</v>
      </c>
      <c r="Z66" s="9" t="s">
        <v>28</v>
      </c>
      <c r="AA66" s="9" t="s">
        <v>59</v>
      </c>
      <c r="AB66" s="9" t="s">
        <v>59</v>
      </c>
      <c r="AC66" s="9" t="s">
        <v>59</v>
      </c>
      <c r="AD66" s="9" t="s">
        <v>59</v>
      </c>
    </row>
    <row r="67" spans="1:30" ht="12.75">
      <c r="A67" s="11" t="s">
        <v>101</v>
      </c>
      <c r="B67" s="9" t="s">
        <v>59</v>
      </c>
      <c r="C67" s="9" t="s">
        <v>28</v>
      </c>
      <c r="D67" s="9" t="s">
        <v>28</v>
      </c>
      <c r="E67" s="9" t="s">
        <v>28</v>
      </c>
      <c r="F67" s="9" t="s">
        <v>59</v>
      </c>
      <c r="G67" s="9" t="s">
        <v>59</v>
      </c>
      <c r="H67" s="9" t="s">
        <v>59</v>
      </c>
      <c r="I67" s="9" t="s">
        <v>28</v>
      </c>
      <c r="J67" s="9" t="s">
        <v>28</v>
      </c>
      <c r="K67" s="9" t="s">
        <v>28</v>
      </c>
      <c r="L67" s="9" t="s">
        <v>59</v>
      </c>
      <c r="M67" s="9" t="s">
        <v>28</v>
      </c>
      <c r="N67" s="9" t="s">
        <v>28</v>
      </c>
      <c r="O67" s="9" t="s">
        <v>59</v>
      </c>
      <c r="P67" s="9" t="s">
        <v>28</v>
      </c>
      <c r="Q67" s="9" t="s">
        <v>59</v>
      </c>
      <c r="R67" s="9" t="s">
        <v>59</v>
      </c>
      <c r="S67" s="9" t="s">
        <v>59</v>
      </c>
      <c r="T67" s="9" t="s">
        <v>59</v>
      </c>
      <c r="U67" s="9" t="s">
        <v>28</v>
      </c>
      <c r="V67" s="9" t="s">
        <v>59</v>
      </c>
      <c r="W67" s="9" t="s">
        <v>59</v>
      </c>
      <c r="X67" s="9" t="s">
        <v>28</v>
      </c>
      <c r="Y67" s="9" t="s">
        <v>28</v>
      </c>
      <c r="Z67" s="9" t="s">
        <v>28</v>
      </c>
      <c r="AA67" s="9" t="s">
        <v>59</v>
      </c>
      <c r="AB67" s="9" t="s">
        <v>59</v>
      </c>
      <c r="AC67" s="9" t="s">
        <v>59</v>
      </c>
      <c r="AD67" s="9" t="s">
        <v>59</v>
      </c>
    </row>
    <row r="68" spans="1:30" ht="12.75">
      <c r="A68" s="11" t="s">
        <v>108</v>
      </c>
      <c r="B68" s="9" t="s">
        <v>59</v>
      </c>
      <c r="C68" s="9" t="s">
        <v>28</v>
      </c>
      <c r="D68" s="9" t="s">
        <v>28</v>
      </c>
      <c r="E68" s="9" t="s">
        <v>28</v>
      </c>
      <c r="F68" s="9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9" t="s">
        <v>28</v>
      </c>
      <c r="M68" s="9" t="s">
        <v>28</v>
      </c>
      <c r="N68" s="9" t="s">
        <v>28</v>
      </c>
      <c r="O68" s="9" t="s">
        <v>28</v>
      </c>
      <c r="P68" s="9" t="s">
        <v>28</v>
      </c>
      <c r="Q68" s="9" t="s">
        <v>28</v>
      </c>
      <c r="R68" s="9" t="s">
        <v>28</v>
      </c>
      <c r="S68" s="9" t="s">
        <v>28</v>
      </c>
      <c r="T68" s="9" t="s">
        <v>28</v>
      </c>
      <c r="U68" s="9" t="s">
        <v>28</v>
      </c>
      <c r="V68" s="9" t="s">
        <v>28</v>
      </c>
      <c r="W68" s="9" t="s">
        <v>28</v>
      </c>
      <c r="X68" s="9" t="s">
        <v>28</v>
      </c>
      <c r="Y68" s="9" t="s">
        <v>28</v>
      </c>
      <c r="Z68" s="9" t="s">
        <v>28</v>
      </c>
      <c r="AA68" s="9" t="s">
        <v>59</v>
      </c>
      <c r="AB68" s="9" t="s">
        <v>28</v>
      </c>
      <c r="AC68" s="9" t="s">
        <v>28</v>
      </c>
      <c r="AD68" s="9" t="s">
        <v>28</v>
      </c>
    </row>
    <row r="69" spans="1:30" ht="12.75">
      <c r="A69" s="11" t="str">
        <f>HYPERLINK("http://www.abs.gov.au/ausstats/subscriber.nsf/LookupAttach/3302.0Data+Cubes-27.09.171/$File/33020Do001_2016.xls","Deaths 2016")</f>
        <v>Deaths 2016</v>
      </c>
      <c r="B69" s="9" t="s">
        <v>59</v>
      </c>
      <c r="C69" s="9" t="s">
        <v>28</v>
      </c>
      <c r="D69" s="9" t="s">
        <v>28</v>
      </c>
      <c r="E69" s="9" t="s">
        <v>28</v>
      </c>
      <c r="F69" s="9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9" t="s">
        <v>28</v>
      </c>
      <c r="M69" s="9" t="s">
        <v>28</v>
      </c>
      <c r="N69" s="9" t="s">
        <v>28</v>
      </c>
      <c r="O69" s="9" t="s">
        <v>28</v>
      </c>
      <c r="P69" s="9" t="s">
        <v>28</v>
      </c>
      <c r="Q69" s="9" t="s">
        <v>28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28</v>
      </c>
      <c r="W69" s="9" t="s">
        <v>28</v>
      </c>
      <c r="X69" s="9" t="s">
        <v>28</v>
      </c>
      <c r="Y69" s="9" t="s">
        <v>28</v>
      </c>
      <c r="Z69" s="9" t="s">
        <v>28</v>
      </c>
      <c r="AA69" s="9" t="s">
        <v>59</v>
      </c>
      <c r="AB69" s="9" t="s">
        <v>28</v>
      </c>
      <c r="AC69" s="9" t="s">
        <v>28</v>
      </c>
      <c r="AD69" s="9" t="s">
        <v>28</v>
      </c>
    </row>
    <row r="70" spans="1:30" ht="12.75">
      <c r="A70" s="11" t="str">
        <f>HYPERLINK("http://www.abs.gov.au/ausstats/subscriber.nsf/LookupAttach/3302.0Data+Cubes-28.09.161/$File/33020Do001_2015.xls","Deaths 2015")</f>
        <v>Deaths 2015</v>
      </c>
      <c r="B70" s="9" t="s">
        <v>59</v>
      </c>
      <c r="C70" s="9" t="s">
        <v>28</v>
      </c>
      <c r="D70" s="9" t="s">
        <v>28</v>
      </c>
      <c r="E70" s="9" t="s">
        <v>28</v>
      </c>
      <c r="F70" s="9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9" t="s">
        <v>28</v>
      </c>
      <c r="M70" s="9" t="s">
        <v>28</v>
      </c>
      <c r="N70" s="9" t="s">
        <v>28</v>
      </c>
      <c r="O70" s="9" t="s">
        <v>28</v>
      </c>
      <c r="P70" s="9" t="s">
        <v>28</v>
      </c>
      <c r="Q70" s="9" t="s">
        <v>28</v>
      </c>
      <c r="R70" s="9" t="s">
        <v>28</v>
      </c>
      <c r="S70" s="9" t="s">
        <v>28</v>
      </c>
      <c r="T70" s="9" t="s">
        <v>28</v>
      </c>
      <c r="U70" s="9" t="s">
        <v>28</v>
      </c>
      <c r="V70" s="9" t="s">
        <v>28</v>
      </c>
      <c r="W70" s="9" t="s">
        <v>28</v>
      </c>
      <c r="X70" s="9" t="s">
        <v>28</v>
      </c>
      <c r="Y70" s="9" t="s">
        <v>28</v>
      </c>
      <c r="Z70" s="9" t="s">
        <v>28</v>
      </c>
      <c r="AA70" s="9" t="s">
        <v>59</v>
      </c>
      <c r="AB70" s="9" t="s">
        <v>28</v>
      </c>
      <c r="AC70" s="9" t="s">
        <v>28</v>
      </c>
      <c r="AD70" s="9" t="s">
        <v>28</v>
      </c>
    </row>
    <row r="71" spans="1:30" ht="12.75">
      <c r="A71" s="11" t="str">
        <f>HYPERLINK("http://www.abs.gov.au/ausstats/subscriber.nsf/LookupAttach/3302.0Data+Cubes-12.11.159/$File/33020Do009_2014.xls","Deaths 2014")</f>
        <v>Deaths 2014</v>
      </c>
      <c r="B71" s="9" t="s">
        <v>59</v>
      </c>
      <c r="C71" s="9" t="s">
        <v>28</v>
      </c>
      <c r="D71" s="9" t="s">
        <v>28</v>
      </c>
      <c r="E71" s="9" t="s">
        <v>28</v>
      </c>
      <c r="F71" s="9" t="s">
        <v>28</v>
      </c>
      <c r="G71" s="9" t="s">
        <v>28</v>
      </c>
      <c r="H71" s="9" t="s">
        <v>28</v>
      </c>
      <c r="I71" s="9" t="s">
        <v>28</v>
      </c>
      <c r="J71" s="9" t="s">
        <v>28</v>
      </c>
      <c r="K71" s="9" t="s">
        <v>28</v>
      </c>
      <c r="L71" s="9" t="s">
        <v>28</v>
      </c>
      <c r="M71" s="9" t="s">
        <v>28</v>
      </c>
      <c r="N71" s="9" t="s">
        <v>28</v>
      </c>
      <c r="O71" s="9" t="s">
        <v>28</v>
      </c>
      <c r="P71" s="9" t="s">
        <v>28</v>
      </c>
      <c r="Q71" s="9" t="s">
        <v>28</v>
      </c>
      <c r="R71" s="9" t="s">
        <v>28</v>
      </c>
      <c r="S71" s="9" t="s">
        <v>28</v>
      </c>
      <c r="T71" s="9" t="s">
        <v>28</v>
      </c>
      <c r="U71" s="9" t="s">
        <v>28</v>
      </c>
      <c r="V71" s="9" t="s">
        <v>28</v>
      </c>
      <c r="W71" s="9" t="s">
        <v>28</v>
      </c>
      <c r="X71" s="9" t="s">
        <v>28</v>
      </c>
      <c r="Y71" s="9" t="s">
        <v>28</v>
      </c>
      <c r="Z71" s="9" t="s">
        <v>28</v>
      </c>
      <c r="AA71" s="9" t="s">
        <v>59</v>
      </c>
      <c r="AB71" s="9" t="s">
        <v>28</v>
      </c>
      <c r="AC71" s="9" t="s">
        <v>28</v>
      </c>
      <c r="AD71" s="9" t="s">
        <v>28</v>
      </c>
    </row>
    <row r="72" spans="1:30" ht="12.75">
      <c r="A72" s="11" t="str">
        <f>HYPERLINK("http://www.abs.gov.au/ausstats/subscriber.nsf/LookupAttach/3415.0Data+Cubes-19.08.15111/$File/34150DS0083_2013_Deaths_Migrants.xls","Deaths 2013")</f>
        <v>Deaths 2013</v>
      </c>
      <c r="B72" s="9" t="s">
        <v>59</v>
      </c>
      <c r="C72" s="9" t="s">
        <v>28</v>
      </c>
      <c r="D72" s="9" t="s">
        <v>28</v>
      </c>
      <c r="E72" s="9" t="s">
        <v>28</v>
      </c>
      <c r="F72" s="9" t="s">
        <v>28</v>
      </c>
      <c r="G72" s="9" t="s">
        <v>28</v>
      </c>
      <c r="H72" s="9" t="s">
        <v>28</v>
      </c>
      <c r="I72" s="9" t="s">
        <v>28</v>
      </c>
      <c r="J72" s="9" t="s">
        <v>28</v>
      </c>
      <c r="K72" s="9" t="s">
        <v>28</v>
      </c>
      <c r="L72" s="9" t="s">
        <v>28</v>
      </c>
      <c r="M72" s="9" t="s">
        <v>28</v>
      </c>
      <c r="N72" s="9" t="s">
        <v>28</v>
      </c>
      <c r="O72" s="9" t="s">
        <v>28</v>
      </c>
      <c r="P72" s="9" t="s">
        <v>28</v>
      </c>
      <c r="Q72" s="9" t="s">
        <v>28</v>
      </c>
      <c r="R72" s="9" t="s">
        <v>28</v>
      </c>
      <c r="S72" s="9" t="s">
        <v>28</v>
      </c>
      <c r="T72" s="9" t="s">
        <v>28</v>
      </c>
      <c r="U72" s="9" t="s">
        <v>28</v>
      </c>
      <c r="V72" s="9" t="s">
        <v>28</v>
      </c>
      <c r="W72" s="9" t="s">
        <v>28</v>
      </c>
      <c r="X72" s="9" t="s">
        <v>28</v>
      </c>
      <c r="Y72" s="9" t="s">
        <v>28</v>
      </c>
      <c r="Z72" s="9" t="s">
        <v>28</v>
      </c>
      <c r="AA72" s="9" t="s">
        <v>59</v>
      </c>
      <c r="AB72" s="9" t="s">
        <v>28</v>
      </c>
      <c r="AC72" s="9" t="s">
        <v>28</v>
      </c>
      <c r="AD72" s="9" t="s">
        <v>28</v>
      </c>
    </row>
    <row r="73" spans="1:30" ht="12.75">
      <c r="A73" s="11" t="str">
        <f>HYPERLINK("http://www.abs.gov.au/ausstats/subscriber.nsf/LookupAttach/3415.0Data+Cubes-19.08.15112/$File/34150DS0082_2012_Deaths_Migrants.xls","Deaths 2012")</f>
        <v>Deaths 2012</v>
      </c>
      <c r="B73" s="9" t="s">
        <v>59</v>
      </c>
      <c r="C73" s="9" t="s">
        <v>28</v>
      </c>
      <c r="D73" s="9" t="s">
        <v>28</v>
      </c>
      <c r="E73" s="9" t="s">
        <v>28</v>
      </c>
      <c r="F73" s="9" t="s">
        <v>28</v>
      </c>
      <c r="G73" s="9" t="s">
        <v>28</v>
      </c>
      <c r="H73" s="9" t="s">
        <v>28</v>
      </c>
      <c r="I73" s="9" t="s">
        <v>28</v>
      </c>
      <c r="J73" s="9" t="s">
        <v>28</v>
      </c>
      <c r="K73" s="9" t="s">
        <v>28</v>
      </c>
      <c r="L73" s="9" t="s">
        <v>28</v>
      </c>
      <c r="M73" s="9" t="s">
        <v>28</v>
      </c>
      <c r="N73" s="9" t="s">
        <v>28</v>
      </c>
      <c r="O73" s="9" t="s">
        <v>28</v>
      </c>
      <c r="P73" s="9" t="s">
        <v>28</v>
      </c>
      <c r="Q73" s="9" t="s">
        <v>28</v>
      </c>
      <c r="R73" s="9" t="s">
        <v>28</v>
      </c>
      <c r="S73" s="9" t="s">
        <v>28</v>
      </c>
      <c r="T73" s="9" t="s">
        <v>28</v>
      </c>
      <c r="U73" s="9" t="s">
        <v>28</v>
      </c>
      <c r="V73" s="9" t="s">
        <v>28</v>
      </c>
      <c r="W73" s="9" t="s">
        <v>28</v>
      </c>
      <c r="X73" s="9" t="s">
        <v>28</v>
      </c>
      <c r="Y73" s="9" t="s">
        <v>28</v>
      </c>
      <c r="Z73" s="9" t="s">
        <v>28</v>
      </c>
      <c r="AA73" s="9" t="s">
        <v>59</v>
      </c>
      <c r="AB73" s="9" t="s">
        <v>28</v>
      </c>
      <c r="AC73" s="9" t="s">
        <v>28</v>
      </c>
      <c r="AD73" s="9" t="s">
        <v>28</v>
      </c>
    </row>
    <row r="74" spans="1:30" ht="12.75">
      <c r="A74" s="11" t="str">
        <f>HYPERLINK("http://www.abs.gov.au/ausstats/subscriber.nsf/LookupAttach/3415.0Data+Cubes-23.07.13110/$File/34150DS0078_2011_Deaths_Migrants.xls","Deaths 2011")</f>
        <v>Deaths 2011</v>
      </c>
      <c r="B74" s="9" t="s">
        <v>59</v>
      </c>
      <c r="C74" s="9" t="s">
        <v>28</v>
      </c>
      <c r="D74" s="9" t="s">
        <v>28</v>
      </c>
      <c r="E74" s="9" t="s">
        <v>28</v>
      </c>
      <c r="F74" s="9" t="s">
        <v>28</v>
      </c>
      <c r="G74" s="9" t="s">
        <v>28</v>
      </c>
      <c r="H74" s="9" t="s">
        <v>28</v>
      </c>
      <c r="I74" s="9" t="s">
        <v>28</v>
      </c>
      <c r="J74" s="9" t="s">
        <v>28</v>
      </c>
      <c r="K74" s="9" t="s">
        <v>28</v>
      </c>
      <c r="L74" s="9" t="s">
        <v>28</v>
      </c>
      <c r="M74" s="9" t="s">
        <v>28</v>
      </c>
      <c r="N74" s="9" t="s">
        <v>28</v>
      </c>
      <c r="O74" s="9" t="s">
        <v>28</v>
      </c>
      <c r="P74" s="9" t="s">
        <v>28</v>
      </c>
      <c r="Q74" s="9" t="s">
        <v>28</v>
      </c>
      <c r="R74" s="9" t="s">
        <v>28</v>
      </c>
      <c r="S74" s="9" t="s">
        <v>28</v>
      </c>
      <c r="T74" s="9" t="s">
        <v>28</v>
      </c>
      <c r="U74" s="9" t="s">
        <v>28</v>
      </c>
      <c r="V74" s="9" t="s">
        <v>28</v>
      </c>
      <c r="W74" s="9" t="s">
        <v>28</v>
      </c>
      <c r="X74" s="9" t="s">
        <v>28</v>
      </c>
      <c r="Y74" s="9" t="s">
        <v>28</v>
      </c>
      <c r="Z74" s="9" t="s">
        <v>28</v>
      </c>
      <c r="AA74" s="9" t="s">
        <v>59</v>
      </c>
      <c r="AB74" s="9" t="s">
        <v>28</v>
      </c>
      <c r="AC74" s="9" t="s">
        <v>28</v>
      </c>
      <c r="AD74" s="9" t="s">
        <v>28</v>
      </c>
    </row>
    <row r="75" spans="1:30" ht="12.75">
      <c r="A75" s="11" t="str">
        <f>HYPERLINK("http://www.abs.gov.au/ausstats/subscriber.nsf/LookupAttach/3415.0Data+Cubes-26.07.12110/$File/34150DS0072_2010_Deaths_Migrants.xls","Deaths 2010")</f>
        <v>Deaths 2010</v>
      </c>
      <c r="B75" s="9" t="s">
        <v>59</v>
      </c>
      <c r="C75" s="9" t="s">
        <v>28</v>
      </c>
      <c r="D75" s="9" t="s">
        <v>28</v>
      </c>
      <c r="E75" s="9" t="s">
        <v>28</v>
      </c>
      <c r="F75" s="9" t="s">
        <v>28</v>
      </c>
      <c r="G75" s="9" t="s">
        <v>28</v>
      </c>
      <c r="H75" s="9" t="s">
        <v>28</v>
      </c>
      <c r="I75" s="9" t="s">
        <v>28</v>
      </c>
      <c r="J75" s="9" t="s">
        <v>28</v>
      </c>
      <c r="K75" s="9" t="s">
        <v>28</v>
      </c>
      <c r="L75" s="9" t="s">
        <v>28</v>
      </c>
      <c r="M75" s="9" t="s">
        <v>28</v>
      </c>
      <c r="N75" s="9" t="s">
        <v>28</v>
      </c>
      <c r="O75" s="9" t="s">
        <v>28</v>
      </c>
      <c r="P75" s="9" t="s">
        <v>28</v>
      </c>
      <c r="Q75" s="9" t="s">
        <v>28</v>
      </c>
      <c r="R75" s="9" t="s">
        <v>28</v>
      </c>
      <c r="S75" s="9" t="s">
        <v>28</v>
      </c>
      <c r="T75" s="9" t="s">
        <v>28</v>
      </c>
      <c r="U75" s="9" t="s">
        <v>28</v>
      </c>
      <c r="V75" s="9" t="s">
        <v>28</v>
      </c>
      <c r="W75" s="9" t="s">
        <v>28</v>
      </c>
      <c r="X75" s="9" t="s">
        <v>28</v>
      </c>
      <c r="Y75" s="9" t="s">
        <v>28</v>
      </c>
      <c r="Z75" s="9" t="s">
        <v>28</v>
      </c>
      <c r="AA75" s="9" t="s">
        <v>59</v>
      </c>
      <c r="AB75" s="9" t="s">
        <v>28</v>
      </c>
      <c r="AC75" s="9" t="s">
        <v>28</v>
      </c>
      <c r="AD75" s="9" t="s">
        <v>28</v>
      </c>
    </row>
    <row r="76" spans="1:30" ht="12.75">
      <c r="A76" s="11" t="str">
        <f>HYPERLINK("http://www.abs.gov.au/ausstats/subscriber.nsf/LookupAttach/3415.0Data+Cubes-29.06.1118/$File/34150DS0045_2009_Deaths_Migrants.xls","Deaths 2009")</f>
        <v>Deaths 2009</v>
      </c>
      <c r="B76" s="9" t="s">
        <v>59</v>
      </c>
      <c r="C76" s="9" t="s">
        <v>28</v>
      </c>
      <c r="D76" s="9" t="s">
        <v>28</v>
      </c>
      <c r="E76" s="9" t="s">
        <v>28</v>
      </c>
      <c r="F76" s="9" t="s">
        <v>28</v>
      </c>
      <c r="G76" s="9" t="s">
        <v>28</v>
      </c>
      <c r="H76" s="9" t="s">
        <v>28</v>
      </c>
      <c r="I76" s="9" t="s">
        <v>28</v>
      </c>
      <c r="J76" s="9" t="s">
        <v>28</v>
      </c>
      <c r="K76" s="9" t="s">
        <v>28</v>
      </c>
      <c r="L76" s="9" t="s">
        <v>28</v>
      </c>
      <c r="M76" s="9" t="s">
        <v>28</v>
      </c>
      <c r="N76" s="9" t="s">
        <v>28</v>
      </c>
      <c r="O76" s="9" t="s">
        <v>28</v>
      </c>
      <c r="P76" s="9" t="s">
        <v>28</v>
      </c>
      <c r="Q76" s="9" t="s">
        <v>28</v>
      </c>
      <c r="R76" s="9" t="s">
        <v>28</v>
      </c>
      <c r="S76" s="9" t="s">
        <v>28</v>
      </c>
      <c r="T76" s="9" t="s">
        <v>28</v>
      </c>
      <c r="U76" s="9" t="s">
        <v>28</v>
      </c>
      <c r="V76" s="9" t="s">
        <v>28</v>
      </c>
      <c r="W76" s="9" t="s">
        <v>28</v>
      </c>
      <c r="X76" s="9" t="s">
        <v>28</v>
      </c>
      <c r="Y76" s="9" t="s">
        <v>28</v>
      </c>
      <c r="Z76" s="9" t="s">
        <v>28</v>
      </c>
      <c r="AA76" s="9" t="s">
        <v>59</v>
      </c>
      <c r="AB76" s="9" t="s">
        <v>28</v>
      </c>
      <c r="AC76" s="9" t="s">
        <v>28</v>
      </c>
      <c r="AD76" s="9" t="s">
        <v>28</v>
      </c>
    </row>
    <row r="77" spans="1:30" ht="12.75">
      <c r="A77" s="11" t="str">
        <f>HYPERLINK("http://www.abs.gov.au/ausstats/subscriber.nsf/LookupAttach/3415.0Data+Cubes-29.06.1119/$File/34150DS0044_2008_Deaths_Migrants.xls","Deaths 2008")</f>
        <v>Deaths 2008</v>
      </c>
      <c r="B77" s="9" t="s">
        <v>59</v>
      </c>
      <c r="C77" s="9" t="s">
        <v>28</v>
      </c>
      <c r="D77" s="9" t="s">
        <v>28</v>
      </c>
      <c r="E77" s="9" t="s">
        <v>28</v>
      </c>
      <c r="F77" s="9" t="s">
        <v>28</v>
      </c>
      <c r="G77" s="9" t="s">
        <v>28</v>
      </c>
      <c r="H77" s="9" t="s">
        <v>28</v>
      </c>
      <c r="I77" s="9" t="s">
        <v>28</v>
      </c>
      <c r="J77" s="9" t="s">
        <v>28</v>
      </c>
      <c r="K77" s="9" t="s">
        <v>28</v>
      </c>
      <c r="L77" s="9" t="s">
        <v>28</v>
      </c>
      <c r="M77" s="9" t="s">
        <v>28</v>
      </c>
      <c r="N77" s="9" t="s">
        <v>28</v>
      </c>
      <c r="O77" s="9" t="s">
        <v>28</v>
      </c>
      <c r="P77" s="9" t="s">
        <v>28</v>
      </c>
      <c r="Q77" s="9" t="s">
        <v>28</v>
      </c>
      <c r="R77" s="9" t="s">
        <v>28</v>
      </c>
      <c r="S77" s="9" t="s">
        <v>28</v>
      </c>
      <c r="T77" s="9" t="s">
        <v>28</v>
      </c>
      <c r="U77" s="9" t="s">
        <v>28</v>
      </c>
      <c r="V77" s="9" t="s">
        <v>28</v>
      </c>
      <c r="W77" s="9" t="s">
        <v>28</v>
      </c>
      <c r="X77" s="9" t="s">
        <v>28</v>
      </c>
      <c r="Y77" s="9" t="s">
        <v>28</v>
      </c>
      <c r="Z77" s="9" t="s">
        <v>28</v>
      </c>
      <c r="AA77" s="9" t="s">
        <v>59</v>
      </c>
      <c r="AB77" s="9" t="s">
        <v>28</v>
      </c>
      <c r="AC77" s="9" t="s">
        <v>28</v>
      </c>
      <c r="AD77" s="9" t="s">
        <v>28</v>
      </c>
    </row>
    <row r="78" spans="1:30" ht="12.75">
      <c r="A78" s="11" t="str">
        <f>HYPERLINK("http://www.abs.gov.au/ausstats/subscriber.nsf/LookupAttach/3415.0Data+Cubes-29.06.1120/$File/34150DS0043_2007_Deaths_Migrants.xls","Deaths 2007")</f>
        <v>Deaths 2007</v>
      </c>
      <c r="B78" s="9" t="s">
        <v>59</v>
      </c>
      <c r="C78" s="9" t="s">
        <v>28</v>
      </c>
      <c r="D78" s="9" t="s">
        <v>28</v>
      </c>
      <c r="E78" s="9" t="s">
        <v>28</v>
      </c>
      <c r="F78" s="9" t="s">
        <v>28</v>
      </c>
      <c r="G78" s="9" t="s">
        <v>28</v>
      </c>
      <c r="H78" s="9" t="s">
        <v>28</v>
      </c>
      <c r="I78" s="9" t="s">
        <v>28</v>
      </c>
      <c r="J78" s="9" t="s">
        <v>28</v>
      </c>
      <c r="K78" s="9" t="s">
        <v>28</v>
      </c>
      <c r="L78" s="9" t="s">
        <v>28</v>
      </c>
      <c r="M78" s="9" t="s">
        <v>28</v>
      </c>
      <c r="N78" s="9" t="s">
        <v>28</v>
      </c>
      <c r="O78" s="9" t="s">
        <v>28</v>
      </c>
      <c r="P78" s="9" t="s">
        <v>28</v>
      </c>
      <c r="Q78" s="9" t="s">
        <v>28</v>
      </c>
      <c r="R78" s="9" t="s">
        <v>28</v>
      </c>
      <c r="S78" s="9" t="s">
        <v>28</v>
      </c>
      <c r="T78" s="9" t="s">
        <v>28</v>
      </c>
      <c r="U78" s="9" t="s">
        <v>28</v>
      </c>
      <c r="V78" s="9" t="s">
        <v>28</v>
      </c>
      <c r="W78" s="9" t="s">
        <v>28</v>
      </c>
      <c r="X78" s="9" t="s">
        <v>28</v>
      </c>
      <c r="Y78" s="9" t="s">
        <v>28</v>
      </c>
      <c r="Z78" s="9" t="s">
        <v>28</v>
      </c>
      <c r="AA78" s="9" t="s">
        <v>59</v>
      </c>
      <c r="AB78" s="9" t="s">
        <v>28</v>
      </c>
      <c r="AC78" s="9" t="s">
        <v>28</v>
      </c>
      <c r="AD78" s="9" t="s">
        <v>28</v>
      </c>
    </row>
    <row r="79" spans="1:30" ht="12.75">
      <c r="A79" s="11" t="str">
        <f>HYPERLINK("http://www.abs.gov.au/ausstats/subscriber.nsf/LookupAttach/3415.0Data+Cubes-29.06.1121/$File/34150DS0026_2006_Deaths_Migrants.xls","Deaths 2006")</f>
        <v>Deaths 2006</v>
      </c>
      <c r="B79" s="9" t="s">
        <v>59</v>
      </c>
      <c r="C79" s="9" t="s">
        <v>28</v>
      </c>
      <c r="D79" s="9" t="s">
        <v>28</v>
      </c>
      <c r="E79" s="9" t="s">
        <v>28</v>
      </c>
      <c r="F79" s="9" t="s">
        <v>28</v>
      </c>
      <c r="G79" s="9" t="s">
        <v>28</v>
      </c>
      <c r="H79" s="9" t="s">
        <v>28</v>
      </c>
      <c r="I79" s="9" t="s">
        <v>28</v>
      </c>
      <c r="J79" s="9" t="s">
        <v>28</v>
      </c>
      <c r="K79" s="9" t="s">
        <v>59</v>
      </c>
      <c r="L79" s="9" t="s">
        <v>28</v>
      </c>
      <c r="M79" s="9" t="s">
        <v>28</v>
      </c>
      <c r="N79" s="9" t="s">
        <v>28</v>
      </c>
      <c r="O79" s="9" t="s">
        <v>28</v>
      </c>
      <c r="P79" s="9" t="s">
        <v>28</v>
      </c>
      <c r="Q79" s="9" t="s">
        <v>28</v>
      </c>
      <c r="R79" s="9" t="s">
        <v>28</v>
      </c>
      <c r="S79" s="9" t="s">
        <v>28</v>
      </c>
      <c r="T79" s="9" t="s">
        <v>28</v>
      </c>
      <c r="U79" s="9" t="s">
        <v>28</v>
      </c>
      <c r="V79" s="9" t="s">
        <v>28</v>
      </c>
      <c r="W79" s="9" t="s">
        <v>28</v>
      </c>
      <c r="X79" s="9" t="s">
        <v>28</v>
      </c>
      <c r="Y79" s="9" t="s">
        <v>28</v>
      </c>
      <c r="Z79" s="9" t="s">
        <v>28</v>
      </c>
      <c r="AA79" s="9" t="s">
        <v>59</v>
      </c>
      <c r="AB79" s="9" t="s">
        <v>28</v>
      </c>
      <c r="AC79" s="9" t="s">
        <v>28</v>
      </c>
      <c r="AD79" s="9" t="s">
        <v>28</v>
      </c>
    </row>
    <row r="80" spans="1:30" ht="12.75">
      <c r="A80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80" s="9" t="s">
        <v>59</v>
      </c>
      <c r="C80" s="9" t="s">
        <v>28</v>
      </c>
      <c r="D80" s="9" t="s">
        <v>28</v>
      </c>
      <c r="E80" s="9" t="s">
        <v>28</v>
      </c>
      <c r="F80" s="9" t="s">
        <v>28</v>
      </c>
      <c r="G80" s="9" t="s">
        <v>28</v>
      </c>
      <c r="H80" s="9" t="s">
        <v>28</v>
      </c>
      <c r="I80" s="9" t="s">
        <v>28</v>
      </c>
      <c r="J80" s="9" t="s">
        <v>28</v>
      </c>
      <c r="K80" s="9" t="s">
        <v>28</v>
      </c>
      <c r="L80" s="9" t="s">
        <v>59</v>
      </c>
      <c r="M80" s="9" t="s">
        <v>28</v>
      </c>
      <c r="N80" s="9" t="s">
        <v>28</v>
      </c>
      <c r="O80" s="9" t="s">
        <v>59</v>
      </c>
      <c r="P80" s="9" t="s">
        <v>28</v>
      </c>
      <c r="Q80" s="9" t="s">
        <v>28</v>
      </c>
      <c r="R80" s="9" t="s">
        <v>59</v>
      </c>
      <c r="S80" s="9" t="s">
        <v>28</v>
      </c>
      <c r="T80" s="9" t="s">
        <v>28</v>
      </c>
      <c r="U80" s="9" t="s">
        <v>28</v>
      </c>
      <c r="V80" s="9" t="s">
        <v>28</v>
      </c>
      <c r="W80" s="9" t="s">
        <v>28</v>
      </c>
      <c r="X80" s="9" t="s">
        <v>28</v>
      </c>
      <c r="Y80" s="9" t="s">
        <v>28</v>
      </c>
      <c r="Z80" s="9" t="s">
        <v>28</v>
      </c>
      <c r="AA80" s="9" t="s">
        <v>59</v>
      </c>
      <c r="AB80" s="9" t="s">
        <v>59</v>
      </c>
      <c r="AC80" s="9" t="s">
        <v>59</v>
      </c>
      <c r="AD80" s="9" t="s">
        <v>59</v>
      </c>
    </row>
    <row r="81" spans="1:30" ht="12.75">
      <c r="A81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81" s="9" t="s">
        <v>59</v>
      </c>
      <c r="C81" s="9" t="s">
        <v>28</v>
      </c>
      <c r="D81" s="9" t="s">
        <v>28</v>
      </c>
      <c r="E81" s="9" t="s">
        <v>28</v>
      </c>
      <c r="F81" s="9" t="s">
        <v>28</v>
      </c>
      <c r="G81" s="9" t="s">
        <v>28</v>
      </c>
      <c r="H81" s="9" t="s">
        <v>28</v>
      </c>
      <c r="I81" s="9" t="s">
        <v>28</v>
      </c>
      <c r="J81" s="9" t="s">
        <v>28</v>
      </c>
      <c r="K81" s="9" t="s">
        <v>28</v>
      </c>
      <c r="L81" s="9" t="s">
        <v>59</v>
      </c>
      <c r="M81" s="9" t="s">
        <v>28</v>
      </c>
      <c r="N81" s="9" t="s">
        <v>28</v>
      </c>
      <c r="O81" s="9" t="s">
        <v>28</v>
      </c>
      <c r="P81" s="9" t="s">
        <v>28</v>
      </c>
      <c r="Q81" s="9" t="s">
        <v>28</v>
      </c>
      <c r="R81" s="9" t="s">
        <v>28</v>
      </c>
      <c r="S81" s="9" t="s">
        <v>28</v>
      </c>
      <c r="T81" s="9" t="s">
        <v>28</v>
      </c>
      <c r="U81" s="9" t="s">
        <v>28</v>
      </c>
      <c r="V81" s="9" t="s">
        <v>28</v>
      </c>
      <c r="W81" s="9" t="s">
        <v>28</v>
      </c>
      <c r="X81" s="9" t="s">
        <v>28</v>
      </c>
      <c r="Y81" s="9" t="s">
        <v>28</v>
      </c>
      <c r="Z81" s="9" t="s">
        <v>28</v>
      </c>
      <c r="AA81" s="9" t="s">
        <v>59</v>
      </c>
      <c r="AB81" s="9" t="s">
        <v>59</v>
      </c>
      <c r="AC81" s="9" t="s">
        <v>59</v>
      </c>
      <c r="AD81" s="9" t="s">
        <v>59</v>
      </c>
    </row>
    <row r="82" spans="1:30" ht="12.75">
      <c r="A82" s="11" t="str">
        <f>HYPERLINK("http://www.abs.gov.au/ausstats/subscriber.nsf/LookupAttach/3415.0Data+Cubes-29.06.1123/$File/34150DS0027_2007_Divorces_Migrants.xls","Divorces 2007")</f>
        <v>Divorces 2007</v>
      </c>
      <c r="B82" s="9" t="s">
        <v>59</v>
      </c>
      <c r="C82" s="9" t="s">
        <v>28</v>
      </c>
      <c r="D82" s="9" t="s">
        <v>28</v>
      </c>
      <c r="E82" s="9" t="s">
        <v>28</v>
      </c>
      <c r="F82" s="9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9" t="s">
        <v>28</v>
      </c>
      <c r="M82" s="9" t="s">
        <v>28</v>
      </c>
      <c r="N82" s="9" t="s">
        <v>28</v>
      </c>
      <c r="O82" s="9" t="s">
        <v>28</v>
      </c>
      <c r="P82" s="9" t="s">
        <v>28</v>
      </c>
      <c r="Q82" s="9" t="s">
        <v>28</v>
      </c>
      <c r="R82" s="9" t="s">
        <v>28</v>
      </c>
      <c r="S82" s="9" t="s">
        <v>28</v>
      </c>
      <c r="T82" s="9" t="s">
        <v>28</v>
      </c>
      <c r="U82" s="9" t="s">
        <v>28</v>
      </c>
      <c r="V82" s="9" t="s">
        <v>28</v>
      </c>
      <c r="W82" s="9" t="s">
        <v>28</v>
      </c>
      <c r="X82" s="9" t="s">
        <v>28</v>
      </c>
      <c r="Y82" s="9" t="s">
        <v>28</v>
      </c>
      <c r="Z82" s="9" t="s">
        <v>28</v>
      </c>
      <c r="AA82" s="9" t="s">
        <v>59</v>
      </c>
      <c r="AB82" s="9" t="s">
        <v>28</v>
      </c>
      <c r="AC82" s="9" t="s">
        <v>28</v>
      </c>
      <c r="AD82" s="9" t="s">
        <v>28</v>
      </c>
    </row>
    <row r="83" spans="1:30" ht="12.75">
      <c r="A83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83" s="9" t="s">
        <v>59</v>
      </c>
      <c r="C83" s="9" t="s">
        <v>59</v>
      </c>
      <c r="D83" s="9" t="s">
        <v>59</v>
      </c>
      <c r="E83" s="9" t="s">
        <v>28</v>
      </c>
      <c r="F83" s="9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9" t="s">
        <v>59</v>
      </c>
      <c r="M83" s="9" t="s">
        <v>59</v>
      </c>
      <c r="N83" s="9" t="s">
        <v>28</v>
      </c>
      <c r="O83" s="9" t="s">
        <v>59</v>
      </c>
      <c r="P83" s="9" t="s">
        <v>59</v>
      </c>
      <c r="Q83" s="9" t="s">
        <v>59</v>
      </c>
      <c r="R83" s="9" t="s">
        <v>28</v>
      </c>
      <c r="S83" s="9" t="s">
        <v>28</v>
      </c>
      <c r="T83" s="9" t="s">
        <v>59</v>
      </c>
      <c r="U83" s="9" t="s">
        <v>28</v>
      </c>
      <c r="V83" s="9" t="s">
        <v>28</v>
      </c>
      <c r="W83" s="9" t="s">
        <v>28</v>
      </c>
      <c r="X83" s="9" t="s">
        <v>28</v>
      </c>
      <c r="Y83" s="9" t="s">
        <v>28</v>
      </c>
      <c r="Z83" s="9" t="s">
        <v>28</v>
      </c>
      <c r="AA83" s="9" t="s">
        <v>59</v>
      </c>
      <c r="AB83" s="9" t="s">
        <v>59</v>
      </c>
      <c r="AC83" s="9" t="s">
        <v>59</v>
      </c>
      <c r="AD83" s="9" t="s">
        <v>59</v>
      </c>
    </row>
    <row r="84" spans="1:30" ht="12.75">
      <c r="A84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84" s="9" t="s">
        <v>59</v>
      </c>
      <c r="C84" s="9" t="s">
        <v>59</v>
      </c>
      <c r="D84" s="9" t="s">
        <v>59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28</v>
      </c>
      <c r="J84" s="9" t="s">
        <v>28</v>
      </c>
      <c r="K84" s="9" t="s">
        <v>28</v>
      </c>
      <c r="L84" s="9" t="s">
        <v>59</v>
      </c>
      <c r="M84" s="9" t="s">
        <v>59</v>
      </c>
      <c r="N84" s="9" t="s">
        <v>28</v>
      </c>
      <c r="O84" s="9" t="s">
        <v>59</v>
      </c>
      <c r="P84" s="9" t="s">
        <v>59</v>
      </c>
      <c r="Q84" s="9" t="s">
        <v>59</v>
      </c>
      <c r="R84" s="9" t="s">
        <v>28</v>
      </c>
      <c r="S84" s="9" t="s">
        <v>28</v>
      </c>
      <c r="T84" s="9" t="s">
        <v>59</v>
      </c>
      <c r="U84" s="9" t="s">
        <v>28</v>
      </c>
      <c r="V84" s="9" t="s">
        <v>28</v>
      </c>
      <c r="W84" s="9" t="s">
        <v>28</v>
      </c>
      <c r="X84" s="9" t="s">
        <v>28</v>
      </c>
      <c r="Y84" s="9" t="s">
        <v>28</v>
      </c>
      <c r="Z84" s="9" t="s">
        <v>28</v>
      </c>
      <c r="AA84" s="9" t="s">
        <v>59</v>
      </c>
      <c r="AB84" s="9" t="s">
        <v>59</v>
      </c>
      <c r="AC84" s="9" t="s">
        <v>59</v>
      </c>
      <c r="AD84" s="9" t="s">
        <v>59</v>
      </c>
    </row>
    <row r="85" spans="1:30" ht="12.75">
      <c r="A85" s="27" t="s">
        <v>126</v>
      </c>
      <c r="B85" s="9" t="s">
        <v>59</v>
      </c>
      <c r="C85" s="9" t="s">
        <v>28</v>
      </c>
      <c r="D85" s="9" t="s">
        <v>28</v>
      </c>
      <c r="E85" s="9" t="s">
        <v>28</v>
      </c>
      <c r="F85" s="9" t="s">
        <v>28</v>
      </c>
      <c r="G85" s="9" t="s">
        <v>28</v>
      </c>
      <c r="H85" s="9" t="s">
        <v>28</v>
      </c>
      <c r="I85" s="9" t="s">
        <v>28</v>
      </c>
      <c r="J85" s="9" t="s">
        <v>59</v>
      </c>
      <c r="K85" s="9" t="s">
        <v>28</v>
      </c>
      <c r="L85" s="9" t="s">
        <v>59</v>
      </c>
      <c r="M85" s="9" t="s">
        <v>28</v>
      </c>
      <c r="N85" s="9" t="s">
        <v>28</v>
      </c>
      <c r="O85" s="9" t="s">
        <v>28</v>
      </c>
      <c r="P85" s="9" t="s">
        <v>28</v>
      </c>
      <c r="Q85" s="9" t="s">
        <v>28</v>
      </c>
      <c r="R85" s="9" t="s">
        <v>28</v>
      </c>
      <c r="S85" s="9" t="s">
        <v>28</v>
      </c>
      <c r="T85" s="9" t="s">
        <v>59</v>
      </c>
      <c r="U85" s="9" t="s">
        <v>59</v>
      </c>
      <c r="V85" s="9" t="s">
        <v>28</v>
      </c>
      <c r="W85" s="9" t="s">
        <v>28</v>
      </c>
      <c r="X85" s="9" t="s">
        <v>59</v>
      </c>
      <c r="Y85" s="9" t="s">
        <v>59</v>
      </c>
      <c r="Z85" s="9" t="s">
        <v>59</v>
      </c>
      <c r="AA85" s="9" t="s">
        <v>59</v>
      </c>
      <c r="AB85" s="9" t="s">
        <v>59</v>
      </c>
      <c r="AC85" s="9" t="s">
        <v>59</v>
      </c>
      <c r="AD85" s="9" t="s">
        <v>28</v>
      </c>
    </row>
    <row r="86" spans="1:30" ht="12.75">
      <c r="A86" s="27" t="s">
        <v>110</v>
      </c>
      <c r="B86" s="9" t="s">
        <v>59</v>
      </c>
      <c r="C86" s="9" t="s">
        <v>28</v>
      </c>
      <c r="D86" s="9" t="s">
        <v>28</v>
      </c>
      <c r="E86" s="9" t="s">
        <v>28</v>
      </c>
      <c r="F86" s="9" t="s">
        <v>28</v>
      </c>
      <c r="G86" s="9" t="s">
        <v>28</v>
      </c>
      <c r="H86" s="9" t="s">
        <v>28</v>
      </c>
      <c r="I86" s="9" t="s">
        <v>28</v>
      </c>
      <c r="J86" s="9" t="s">
        <v>59</v>
      </c>
      <c r="K86" s="9" t="s">
        <v>28</v>
      </c>
      <c r="L86" s="9" t="s">
        <v>59</v>
      </c>
      <c r="M86" s="9" t="s">
        <v>28</v>
      </c>
      <c r="N86" s="9" t="s">
        <v>28</v>
      </c>
      <c r="O86" s="9" t="s">
        <v>28</v>
      </c>
      <c r="P86" s="9" t="s">
        <v>28</v>
      </c>
      <c r="Q86" s="9" t="s">
        <v>28</v>
      </c>
      <c r="R86" s="9" t="s">
        <v>28</v>
      </c>
      <c r="S86" s="9" t="s">
        <v>28</v>
      </c>
      <c r="T86" s="9" t="s">
        <v>59</v>
      </c>
      <c r="U86" s="9" t="s">
        <v>59</v>
      </c>
      <c r="V86" s="9" t="s">
        <v>28</v>
      </c>
      <c r="W86" s="9" t="s">
        <v>28</v>
      </c>
      <c r="X86" s="9" t="s">
        <v>59</v>
      </c>
      <c r="Y86" s="9" t="s">
        <v>59</v>
      </c>
      <c r="Z86" s="9" t="s">
        <v>59</v>
      </c>
      <c r="AA86" s="9" t="s">
        <v>59</v>
      </c>
      <c r="AB86" s="9" t="s">
        <v>59</v>
      </c>
      <c r="AC86" s="9" t="s">
        <v>59</v>
      </c>
      <c r="AD86" s="9" t="s">
        <v>28</v>
      </c>
    </row>
    <row r="87" spans="1:30" ht="12.75">
      <c r="A87" s="11" t="str">
        <f>HYPERLINK("http://www.abs.gov.au/ausstats/Subscriber.nsf/LookupAttach/6227.0Data+Cubes-29.11.161/$File/62270Do001_201605.xls","Education and Work 2016")</f>
        <v>Education and Work 2016</v>
      </c>
      <c r="B87" s="9" t="s">
        <v>59</v>
      </c>
      <c r="C87" s="9" t="s">
        <v>28</v>
      </c>
      <c r="D87" s="9" t="s">
        <v>28</v>
      </c>
      <c r="E87" s="9" t="s">
        <v>28</v>
      </c>
      <c r="F87" s="9" t="s">
        <v>28</v>
      </c>
      <c r="G87" s="9" t="s">
        <v>28</v>
      </c>
      <c r="H87" s="9" t="s">
        <v>28</v>
      </c>
      <c r="I87" s="9" t="s">
        <v>28</v>
      </c>
      <c r="J87" s="9" t="s">
        <v>59</v>
      </c>
      <c r="K87" s="9" t="s">
        <v>28</v>
      </c>
      <c r="L87" s="9" t="s">
        <v>59</v>
      </c>
      <c r="M87" s="9" t="s">
        <v>28</v>
      </c>
      <c r="N87" s="9" t="s">
        <v>28</v>
      </c>
      <c r="O87" s="9" t="s">
        <v>28</v>
      </c>
      <c r="P87" s="9" t="s">
        <v>28</v>
      </c>
      <c r="Q87" s="9" t="s">
        <v>28</v>
      </c>
      <c r="R87" s="9" t="s">
        <v>28</v>
      </c>
      <c r="S87" s="9" t="s">
        <v>28</v>
      </c>
      <c r="T87" s="9" t="s">
        <v>59</v>
      </c>
      <c r="U87" s="9" t="s">
        <v>59</v>
      </c>
      <c r="V87" s="9" t="s">
        <v>28</v>
      </c>
      <c r="W87" s="9" t="s">
        <v>28</v>
      </c>
      <c r="X87" s="9" t="s">
        <v>59</v>
      </c>
      <c r="Y87" s="9" t="s">
        <v>59</v>
      </c>
      <c r="Z87" s="9" t="s">
        <v>59</v>
      </c>
      <c r="AA87" s="9" t="s">
        <v>59</v>
      </c>
      <c r="AB87" s="9" t="s">
        <v>59</v>
      </c>
      <c r="AC87" s="9" t="s">
        <v>59</v>
      </c>
      <c r="AD87" s="9" t="s">
        <v>28</v>
      </c>
    </row>
    <row r="88" spans="1:30" ht="12.75">
      <c r="A88" s="11" t="str">
        <f>HYPERLINK("http://www.abs.gov.au/ausstats/subscriber.nsf/LookupAttach/3415.0Data+Cubes-28.06.16142/$File/34150DS0088_2015_Education and Work_Migrants.xls","Education and Work 2015")</f>
        <v>Education and Work 2015</v>
      </c>
      <c r="B88" s="9" t="s">
        <v>59</v>
      </c>
      <c r="C88" s="9" t="s">
        <v>28</v>
      </c>
      <c r="D88" s="9" t="s">
        <v>28</v>
      </c>
      <c r="E88" s="9" t="s">
        <v>28</v>
      </c>
      <c r="F88" s="9" t="s">
        <v>28</v>
      </c>
      <c r="G88" s="9" t="s">
        <v>28</v>
      </c>
      <c r="H88" s="9" t="s">
        <v>28</v>
      </c>
      <c r="I88" s="9" t="s">
        <v>28</v>
      </c>
      <c r="J88" s="9" t="s">
        <v>59</v>
      </c>
      <c r="K88" s="9" t="s">
        <v>28</v>
      </c>
      <c r="L88" s="9" t="s">
        <v>59</v>
      </c>
      <c r="M88" s="9" t="s">
        <v>28</v>
      </c>
      <c r="N88" s="9" t="s">
        <v>28</v>
      </c>
      <c r="O88" s="9" t="s">
        <v>28</v>
      </c>
      <c r="P88" s="9" t="s">
        <v>28</v>
      </c>
      <c r="Q88" s="9" t="s">
        <v>28</v>
      </c>
      <c r="R88" s="9" t="s">
        <v>28</v>
      </c>
      <c r="S88" s="9" t="s">
        <v>28</v>
      </c>
      <c r="T88" s="9" t="s">
        <v>59</v>
      </c>
      <c r="U88" s="9" t="s">
        <v>59</v>
      </c>
      <c r="V88" s="9" t="s">
        <v>28</v>
      </c>
      <c r="W88" s="9" t="s">
        <v>28</v>
      </c>
      <c r="X88" s="9" t="s">
        <v>59</v>
      </c>
      <c r="Y88" s="9" t="s">
        <v>59</v>
      </c>
      <c r="Z88" s="9" t="s">
        <v>59</v>
      </c>
      <c r="AA88" s="9" t="s">
        <v>59</v>
      </c>
      <c r="AB88" s="9" t="s">
        <v>59</v>
      </c>
      <c r="AC88" s="9" t="s">
        <v>59</v>
      </c>
      <c r="AD88" s="9" t="s">
        <v>28</v>
      </c>
    </row>
    <row r="89" spans="1:30" ht="12.75">
      <c r="A89" s="11" t="str">
        <f>HYPERLINK("http://www.abs.gov.au/ausstats/subscriber.nsf/LookupAttach/3415.0Data+Cubes-19.08.15141/$File/34150DS0086_2013_Education and Work_Migrants.xls","Education and Work 2013")</f>
        <v>Education and Work 2013</v>
      </c>
      <c r="B89" s="9" t="s">
        <v>59</v>
      </c>
      <c r="C89" s="9" t="s">
        <v>28</v>
      </c>
      <c r="D89" s="9" t="s">
        <v>28</v>
      </c>
      <c r="E89" s="9" t="s">
        <v>28</v>
      </c>
      <c r="F89" s="9" t="s">
        <v>28</v>
      </c>
      <c r="G89" s="9" t="s">
        <v>28</v>
      </c>
      <c r="H89" s="9" t="s">
        <v>28</v>
      </c>
      <c r="I89" s="9" t="s">
        <v>28</v>
      </c>
      <c r="J89" s="9" t="s">
        <v>59</v>
      </c>
      <c r="K89" s="9" t="s">
        <v>28</v>
      </c>
      <c r="L89" s="9" t="s">
        <v>59</v>
      </c>
      <c r="M89" s="9" t="s">
        <v>28</v>
      </c>
      <c r="N89" s="9" t="s">
        <v>28</v>
      </c>
      <c r="O89" s="9" t="s">
        <v>28</v>
      </c>
      <c r="P89" s="9" t="s">
        <v>28</v>
      </c>
      <c r="Q89" s="9" t="s">
        <v>28</v>
      </c>
      <c r="R89" s="9" t="s">
        <v>28</v>
      </c>
      <c r="S89" s="9" t="s">
        <v>28</v>
      </c>
      <c r="T89" s="9" t="s">
        <v>59</v>
      </c>
      <c r="U89" s="9" t="s">
        <v>59</v>
      </c>
      <c r="V89" s="9" t="s">
        <v>28</v>
      </c>
      <c r="W89" s="9" t="s">
        <v>28</v>
      </c>
      <c r="X89" s="9" t="s">
        <v>59</v>
      </c>
      <c r="Y89" s="9" t="s">
        <v>59</v>
      </c>
      <c r="Z89" s="9" t="s">
        <v>59</v>
      </c>
      <c r="AA89" s="9" t="s">
        <v>59</v>
      </c>
      <c r="AB89" s="9" t="s">
        <v>59</v>
      </c>
      <c r="AC89" s="9" t="s">
        <v>59</v>
      </c>
      <c r="AD89" s="9" t="s">
        <v>28</v>
      </c>
    </row>
    <row r="90" spans="1:30" ht="12.75">
      <c r="A90" s="11" t="str">
        <f>HYPERLINK("http://www.abs.gov.au/ausstats/subscriber.nsf/LookupAttach/3415.0Data+Cubes-29.06.1125/$File/34150DS0051_2010_Education and Work_Migrants.xls","Education and Work 2010")</f>
        <v>Education and Work 2010</v>
      </c>
      <c r="B90" s="9" t="s">
        <v>59</v>
      </c>
      <c r="C90" s="9" t="s">
        <v>28</v>
      </c>
      <c r="D90" s="9" t="s">
        <v>28</v>
      </c>
      <c r="E90" s="9" t="s">
        <v>28</v>
      </c>
      <c r="F90" s="9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9" t="s">
        <v>59</v>
      </c>
      <c r="M90" s="9" t="s">
        <v>28</v>
      </c>
      <c r="N90" s="9" t="s">
        <v>28</v>
      </c>
      <c r="O90" s="9" t="s">
        <v>28</v>
      </c>
      <c r="P90" s="9" t="s">
        <v>28</v>
      </c>
      <c r="Q90" s="9" t="s">
        <v>28</v>
      </c>
      <c r="R90" s="9" t="s">
        <v>28</v>
      </c>
      <c r="S90" s="9" t="s">
        <v>28</v>
      </c>
      <c r="T90" s="9" t="s">
        <v>28</v>
      </c>
      <c r="U90" s="9" t="s">
        <v>28</v>
      </c>
      <c r="V90" s="9" t="s">
        <v>28</v>
      </c>
      <c r="W90" s="9" t="s">
        <v>28</v>
      </c>
      <c r="X90" s="9" t="s">
        <v>28</v>
      </c>
      <c r="Y90" s="9" t="s">
        <v>28</v>
      </c>
      <c r="Z90" s="9" t="s">
        <v>28</v>
      </c>
      <c r="AA90" s="9" t="s">
        <v>59</v>
      </c>
      <c r="AB90" s="9" t="s">
        <v>59</v>
      </c>
      <c r="AC90" s="9" t="s">
        <v>59</v>
      </c>
      <c r="AD90" s="9" t="s">
        <v>28</v>
      </c>
    </row>
    <row r="91" spans="1:30" ht="12.75">
      <c r="A91" s="11" t="str">
        <f>HYPERLINK("http://www.abs.gov.au/ausstats/subscriber.nsf/LookupAttach/3415.0Data+Cubes-29.06.1126/$File/34150DS0034_2007_Educ and Work_Migrants.xls","Education and Work 2007")</f>
        <v>Education and Work 2007</v>
      </c>
      <c r="B91" s="9" t="s">
        <v>59</v>
      </c>
      <c r="C91" s="9" t="s">
        <v>28</v>
      </c>
      <c r="D91" s="9" t="s">
        <v>28</v>
      </c>
      <c r="E91" s="9" t="s">
        <v>28</v>
      </c>
      <c r="F91" s="9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9" t="s">
        <v>59</v>
      </c>
      <c r="M91" s="9" t="s">
        <v>28</v>
      </c>
      <c r="N91" s="9" t="s">
        <v>28</v>
      </c>
      <c r="O91" s="9" t="s">
        <v>28</v>
      </c>
      <c r="P91" s="9" t="s">
        <v>28</v>
      </c>
      <c r="Q91" s="9" t="s">
        <v>28</v>
      </c>
      <c r="R91" s="9" t="s">
        <v>28</v>
      </c>
      <c r="S91" s="9" t="s">
        <v>28</v>
      </c>
      <c r="T91" s="9" t="s">
        <v>28</v>
      </c>
      <c r="U91" s="9" t="s">
        <v>28</v>
      </c>
      <c r="V91" s="9" t="s">
        <v>28</v>
      </c>
      <c r="W91" s="9" t="s">
        <v>28</v>
      </c>
      <c r="X91" s="9" t="s">
        <v>28</v>
      </c>
      <c r="Y91" s="9" t="s">
        <v>28</v>
      </c>
      <c r="Z91" s="9" t="s">
        <v>28</v>
      </c>
      <c r="AA91" s="9" t="s">
        <v>59</v>
      </c>
      <c r="AB91" s="9" t="s">
        <v>59</v>
      </c>
      <c r="AC91" s="9" t="s">
        <v>59</v>
      </c>
      <c r="AD91" s="9" t="s">
        <v>28</v>
      </c>
    </row>
    <row r="92" spans="1:30" ht="12.75">
      <c r="A92" s="11" t="str">
        <f>HYPERLINK("http://www.abs.gov.au/ausstats/subscriber.nsf/LookupAttach/3415.0Data+Cubes-29.06.1127/$File/34150DS0006_2006_SEW_Migrants.xls","Education and Work 2006")</f>
        <v>Education and Work 2006</v>
      </c>
      <c r="B92" s="9" t="s">
        <v>59</v>
      </c>
      <c r="C92" s="9" t="s">
        <v>28</v>
      </c>
      <c r="D92" s="9" t="s">
        <v>28</v>
      </c>
      <c r="E92" s="9" t="s">
        <v>28</v>
      </c>
      <c r="F92" s="9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9" t="s">
        <v>59</v>
      </c>
      <c r="M92" s="9" t="s">
        <v>28</v>
      </c>
      <c r="N92" s="9" t="s">
        <v>28</v>
      </c>
      <c r="O92" s="9" t="s">
        <v>28</v>
      </c>
      <c r="P92" s="9" t="s">
        <v>28</v>
      </c>
      <c r="Q92" s="9" t="s">
        <v>28</v>
      </c>
      <c r="R92" s="9" t="s">
        <v>28</v>
      </c>
      <c r="S92" s="9" t="s">
        <v>28</v>
      </c>
      <c r="T92" s="9" t="s">
        <v>28</v>
      </c>
      <c r="U92" s="9" t="s">
        <v>28</v>
      </c>
      <c r="V92" s="9" t="s">
        <v>28</v>
      </c>
      <c r="W92" s="9" t="s">
        <v>28</v>
      </c>
      <c r="X92" s="9" t="s">
        <v>28</v>
      </c>
      <c r="Y92" s="9" t="s">
        <v>28</v>
      </c>
      <c r="Z92" s="9" t="s">
        <v>28</v>
      </c>
      <c r="AA92" s="9" t="s">
        <v>59</v>
      </c>
      <c r="AB92" s="9" t="s">
        <v>59</v>
      </c>
      <c r="AC92" s="9" t="s">
        <v>59</v>
      </c>
      <c r="AD92" s="9" t="s">
        <v>28</v>
      </c>
    </row>
    <row r="93" spans="1:30" ht="12.75">
      <c r="A93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93" s="9" t="s">
        <v>59</v>
      </c>
      <c r="C93" s="9" t="s">
        <v>28</v>
      </c>
      <c r="D93" s="9" t="s">
        <v>28</v>
      </c>
      <c r="E93" s="9" t="s">
        <v>28</v>
      </c>
      <c r="F93" s="9" t="s">
        <v>28</v>
      </c>
      <c r="G93" s="9" t="s">
        <v>28</v>
      </c>
      <c r="H93" s="9" t="s">
        <v>28</v>
      </c>
      <c r="I93" s="9" t="s">
        <v>28</v>
      </c>
      <c r="J93" s="9" t="s">
        <v>28</v>
      </c>
      <c r="K93" s="9" t="s">
        <v>28</v>
      </c>
      <c r="L93" s="9" t="s">
        <v>59</v>
      </c>
      <c r="M93" s="9" t="s">
        <v>28</v>
      </c>
      <c r="N93" s="9" t="s">
        <v>28</v>
      </c>
      <c r="O93" s="9" t="s">
        <v>28</v>
      </c>
      <c r="P93" s="9" t="s">
        <v>28</v>
      </c>
      <c r="Q93" s="9" t="s">
        <v>28</v>
      </c>
      <c r="R93" s="9" t="s">
        <v>28</v>
      </c>
      <c r="S93" s="9" t="s">
        <v>28</v>
      </c>
      <c r="T93" s="9" t="s">
        <v>28</v>
      </c>
      <c r="U93" s="9" t="s">
        <v>28</v>
      </c>
      <c r="V93" s="9" t="s">
        <v>28</v>
      </c>
      <c r="W93" s="9" t="s">
        <v>28</v>
      </c>
      <c r="X93" s="9" t="s">
        <v>28</v>
      </c>
      <c r="Y93" s="9" t="s">
        <v>28</v>
      </c>
      <c r="Z93" s="9" t="s">
        <v>28</v>
      </c>
      <c r="AA93" s="9" t="s">
        <v>59</v>
      </c>
      <c r="AB93" s="9" t="s">
        <v>59</v>
      </c>
      <c r="AC93" s="9" t="s">
        <v>59</v>
      </c>
      <c r="AD93" s="9" t="s">
        <v>59</v>
      </c>
    </row>
    <row r="94" spans="1:30" ht="12.75">
      <c r="A94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94" s="9" t="s">
        <v>59</v>
      </c>
      <c r="C94" s="9" t="s">
        <v>28</v>
      </c>
      <c r="D94" s="9" t="s">
        <v>28</v>
      </c>
      <c r="E94" s="9" t="s">
        <v>28</v>
      </c>
      <c r="F94" s="9" t="s">
        <v>28</v>
      </c>
      <c r="G94" s="9" t="s">
        <v>28</v>
      </c>
      <c r="H94" s="9" t="s">
        <v>28</v>
      </c>
      <c r="I94" s="9" t="s">
        <v>28</v>
      </c>
      <c r="J94" s="9" t="s">
        <v>28</v>
      </c>
      <c r="K94" s="9" t="s">
        <v>28</v>
      </c>
      <c r="L94" s="9" t="s">
        <v>59</v>
      </c>
      <c r="M94" s="9" t="s">
        <v>28</v>
      </c>
      <c r="N94" s="9" t="s">
        <v>28</v>
      </c>
      <c r="O94" s="9" t="s">
        <v>28</v>
      </c>
      <c r="P94" s="9" t="s">
        <v>28</v>
      </c>
      <c r="Q94" s="9" t="s">
        <v>28</v>
      </c>
      <c r="R94" s="9" t="s">
        <v>28</v>
      </c>
      <c r="S94" s="9" t="s">
        <v>28</v>
      </c>
      <c r="T94" s="9" t="s">
        <v>28</v>
      </c>
      <c r="U94" s="9" t="s">
        <v>28</v>
      </c>
      <c r="V94" s="9" t="s">
        <v>28</v>
      </c>
      <c r="W94" s="9" t="s">
        <v>28</v>
      </c>
      <c r="X94" s="9" t="s">
        <v>28</v>
      </c>
      <c r="Y94" s="9" t="s">
        <v>28</v>
      </c>
      <c r="Z94" s="9" t="s">
        <v>28</v>
      </c>
      <c r="AA94" s="9" t="s">
        <v>59</v>
      </c>
      <c r="AB94" s="9" t="s">
        <v>59</v>
      </c>
      <c r="AC94" s="9" t="s">
        <v>59</v>
      </c>
      <c r="AD94" s="9" t="s">
        <v>59</v>
      </c>
    </row>
    <row r="95" spans="1:30" ht="12.75">
      <c r="A9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95" s="9" t="s">
        <v>59</v>
      </c>
      <c r="C95" s="9" t="s">
        <v>28</v>
      </c>
      <c r="D95" s="9" t="s">
        <v>28</v>
      </c>
      <c r="E95" s="9" t="s">
        <v>28</v>
      </c>
      <c r="F95" s="9" t="s">
        <v>28</v>
      </c>
      <c r="G95" s="9" t="s">
        <v>28</v>
      </c>
      <c r="H95" s="9" t="s">
        <v>28</v>
      </c>
      <c r="I95" s="9" t="s">
        <v>28</v>
      </c>
      <c r="J95" s="9" t="s">
        <v>28</v>
      </c>
      <c r="K95" s="9" t="s">
        <v>28</v>
      </c>
      <c r="L95" s="9" t="s">
        <v>59</v>
      </c>
      <c r="M95" s="9" t="s">
        <v>28</v>
      </c>
      <c r="N95" s="9" t="s">
        <v>28</v>
      </c>
      <c r="O95" s="9" t="s">
        <v>28</v>
      </c>
      <c r="P95" s="9" t="s">
        <v>28</v>
      </c>
      <c r="Q95" s="9" t="s">
        <v>28</v>
      </c>
      <c r="R95" s="9" t="s">
        <v>28</v>
      </c>
      <c r="S95" s="9" t="s">
        <v>28</v>
      </c>
      <c r="T95" s="9" t="s">
        <v>28</v>
      </c>
      <c r="U95" s="9" t="s">
        <v>28</v>
      </c>
      <c r="V95" s="9" t="s">
        <v>28</v>
      </c>
      <c r="W95" s="9" t="s">
        <v>28</v>
      </c>
      <c r="X95" s="9" t="s">
        <v>28</v>
      </c>
      <c r="Y95" s="9" t="s">
        <v>28</v>
      </c>
      <c r="Z95" s="9" t="s">
        <v>28</v>
      </c>
      <c r="AA95" s="9" t="s">
        <v>59</v>
      </c>
      <c r="AB95" s="9" t="s">
        <v>59</v>
      </c>
      <c r="AC95" s="9" t="s">
        <v>59</v>
      </c>
      <c r="AD95" s="9" t="s">
        <v>28</v>
      </c>
    </row>
    <row r="96" spans="1:30" ht="12.75">
      <c r="A96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96" s="9" t="s">
        <v>59</v>
      </c>
      <c r="C96" s="9" t="s">
        <v>28</v>
      </c>
      <c r="D96" s="9" t="s">
        <v>28</v>
      </c>
      <c r="E96" s="9" t="s">
        <v>28</v>
      </c>
      <c r="F96" s="9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9" t="s">
        <v>59</v>
      </c>
      <c r="M96" s="9" t="s">
        <v>28</v>
      </c>
      <c r="N96" s="9" t="s">
        <v>28</v>
      </c>
      <c r="O96" s="9" t="s">
        <v>28</v>
      </c>
      <c r="P96" s="9" t="s">
        <v>28</v>
      </c>
      <c r="Q96" s="9" t="s">
        <v>28</v>
      </c>
      <c r="R96" s="9" t="s">
        <v>28</v>
      </c>
      <c r="S96" s="9" t="s">
        <v>28</v>
      </c>
      <c r="T96" s="9" t="s">
        <v>28</v>
      </c>
      <c r="U96" s="9" t="s">
        <v>28</v>
      </c>
      <c r="V96" s="9" t="s">
        <v>28</v>
      </c>
      <c r="W96" s="9" t="s">
        <v>28</v>
      </c>
      <c r="X96" s="9" t="s">
        <v>28</v>
      </c>
      <c r="Y96" s="9" t="s">
        <v>28</v>
      </c>
      <c r="Z96" s="9" t="s">
        <v>28</v>
      </c>
      <c r="AA96" s="9" t="s">
        <v>59</v>
      </c>
      <c r="AB96" s="9" t="s">
        <v>59</v>
      </c>
      <c r="AC96" s="9" t="s">
        <v>59</v>
      </c>
      <c r="AD96" s="9" t="s">
        <v>28</v>
      </c>
    </row>
    <row r="97" spans="1:30" ht="12.75">
      <c r="A97" s="11" t="str">
        <f>HYPERLINK("http://www.abs.gov.au/ausstats/subscriber.nsf/LookupAttach/3415.0Data+Cubes-29.06.1131/$File/34150DS0031_2007_FOE_Migrants.xls","Forms of Employment 2007")</f>
        <v>Forms of Employment 2007</v>
      </c>
      <c r="B97" s="9" t="s">
        <v>59</v>
      </c>
      <c r="C97" s="9" t="s">
        <v>28</v>
      </c>
      <c r="D97" s="9" t="s">
        <v>28</v>
      </c>
      <c r="E97" s="9" t="s">
        <v>28</v>
      </c>
      <c r="F97" s="9" t="s">
        <v>28</v>
      </c>
      <c r="G97" s="9" t="s">
        <v>28</v>
      </c>
      <c r="H97" s="9" t="s">
        <v>28</v>
      </c>
      <c r="I97" s="9" t="s">
        <v>28</v>
      </c>
      <c r="J97" s="9" t="s">
        <v>28</v>
      </c>
      <c r="K97" s="9" t="s">
        <v>28</v>
      </c>
      <c r="L97" s="9" t="s">
        <v>59</v>
      </c>
      <c r="M97" s="9" t="s">
        <v>28</v>
      </c>
      <c r="N97" s="9" t="s">
        <v>28</v>
      </c>
      <c r="O97" s="9" t="s">
        <v>28</v>
      </c>
      <c r="P97" s="9" t="s">
        <v>28</v>
      </c>
      <c r="Q97" s="9" t="s">
        <v>28</v>
      </c>
      <c r="R97" s="9" t="s">
        <v>28</v>
      </c>
      <c r="S97" s="9" t="s">
        <v>28</v>
      </c>
      <c r="T97" s="9" t="s">
        <v>28</v>
      </c>
      <c r="U97" s="9" t="s">
        <v>28</v>
      </c>
      <c r="V97" s="9" t="s">
        <v>28</v>
      </c>
      <c r="W97" s="9" t="s">
        <v>28</v>
      </c>
      <c r="X97" s="9" t="s">
        <v>28</v>
      </c>
      <c r="Y97" s="9" t="s">
        <v>28</v>
      </c>
      <c r="Z97" s="9" t="s">
        <v>28</v>
      </c>
      <c r="AA97" s="9" t="s">
        <v>59</v>
      </c>
      <c r="AB97" s="9" t="s">
        <v>59</v>
      </c>
      <c r="AC97" s="9" t="s">
        <v>59</v>
      </c>
      <c r="AD97" s="9" t="s">
        <v>28</v>
      </c>
    </row>
    <row r="98" spans="1:30" ht="12.75">
      <c r="A98" s="11" t="str">
        <f>HYPERLINK("http://www.abs.gov.au/ausstats/subscriber.nsf/LookupAttach/3415.0Data+Cubes-19.08.15185/$File/41590do012.xls","General Social Survey 2014 Table 12")</f>
        <v>General Social Survey 2014 Table 12</v>
      </c>
      <c r="B98" s="9" t="s">
        <v>59</v>
      </c>
      <c r="C98" s="9" t="s">
        <v>28</v>
      </c>
      <c r="D98" s="9" t="s">
        <v>28</v>
      </c>
      <c r="E98" s="9" t="s">
        <v>28</v>
      </c>
      <c r="F98" s="9" t="s">
        <v>28</v>
      </c>
      <c r="G98" s="9" t="s">
        <v>28</v>
      </c>
      <c r="H98" s="9" t="s">
        <v>28</v>
      </c>
      <c r="I98" s="9" t="s">
        <v>28</v>
      </c>
      <c r="J98" s="9" t="s">
        <v>59</v>
      </c>
      <c r="K98" s="9" t="s">
        <v>28</v>
      </c>
      <c r="L98" s="9" t="s">
        <v>59</v>
      </c>
      <c r="M98" s="9" t="s">
        <v>59</v>
      </c>
      <c r="N98" s="9" t="s">
        <v>28</v>
      </c>
      <c r="O98" s="9" t="s">
        <v>59</v>
      </c>
      <c r="P98" s="9" t="s">
        <v>28</v>
      </c>
      <c r="Q98" s="9" t="s">
        <v>59</v>
      </c>
      <c r="R98" s="9" t="s">
        <v>28</v>
      </c>
      <c r="S98" s="9" t="s">
        <v>28</v>
      </c>
      <c r="T98" s="9" t="s">
        <v>59</v>
      </c>
      <c r="U98" s="9" t="s">
        <v>59</v>
      </c>
      <c r="V98" s="9" t="s">
        <v>28</v>
      </c>
      <c r="W98" s="9" t="s">
        <v>28</v>
      </c>
      <c r="X98" s="9" t="s">
        <v>59</v>
      </c>
      <c r="Y98" s="9" t="s">
        <v>59</v>
      </c>
      <c r="Z98" s="9" t="s">
        <v>28</v>
      </c>
      <c r="AA98" s="9" t="s">
        <v>59</v>
      </c>
      <c r="AB98" s="9" t="s">
        <v>59</v>
      </c>
      <c r="AC98" s="9" t="s">
        <v>59</v>
      </c>
      <c r="AD98" s="9" t="s">
        <v>59</v>
      </c>
    </row>
    <row r="99" spans="1:30" ht="12.75">
      <c r="A99" s="11" t="str">
        <f>HYPERLINK("http://www.abs.gov.au/ausstats/subscriber.nsf/LookupAttach/3415.0Data+Cubes-29.11.11190/$File/34150DS0062_2010_GSS_migrants.xls","General Social Survey 2010")</f>
        <v>General Social Survey 2010</v>
      </c>
      <c r="B99" s="9" t="s">
        <v>59</v>
      </c>
      <c r="C99" s="9" t="s">
        <v>28</v>
      </c>
      <c r="D99" s="9" t="s">
        <v>28</v>
      </c>
      <c r="E99" s="9" t="s">
        <v>28</v>
      </c>
      <c r="F99" s="9" t="s">
        <v>28</v>
      </c>
      <c r="G99" s="9" t="s">
        <v>28</v>
      </c>
      <c r="H99" s="9" t="s">
        <v>28</v>
      </c>
      <c r="I99" s="9" t="s">
        <v>28</v>
      </c>
      <c r="J99" s="9" t="s">
        <v>59</v>
      </c>
      <c r="K99" s="9" t="s">
        <v>28</v>
      </c>
      <c r="L99" s="9" t="s">
        <v>59</v>
      </c>
      <c r="M99" s="9" t="s">
        <v>28</v>
      </c>
      <c r="N99" s="9" t="s">
        <v>28</v>
      </c>
      <c r="O99" s="9" t="s">
        <v>59</v>
      </c>
      <c r="P99" s="9" t="s">
        <v>28</v>
      </c>
      <c r="Q99" s="9" t="s">
        <v>59</v>
      </c>
      <c r="R99" s="9" t="s">
        <v>28</v>
      </c>
      <c r="S99" s="9" t="s">
        <v>28</v>
      </c>
      <c r="T99" s="9" t="s">
        <v>59</v>
      </c>
      <c r="U99" s="9" t="s">
        <v>28</v>
      </c>
      <c r="V99" s="9" t="s">
        <v>28</v>
      </c>
      <c r="W99" s="9" t="s">
        <v>28</v>
      </c>
      <c r="X99" s="9" t="s">
        <v>59</v>
      </c>
      <c r="Y99" s="9" t="s">
        <v>28</v>
      </c>
      <c r="Z99" s="9" t="s">
        <v>28</v>
      </c>
      <c r="AA99" s="9" t="s">
        <v>59</v>
      </c>
      <c r="AB99" s="9" t="s">
        <v>59</v>
      </c>
      <c r="AC99" s="9" t="s">
        <v>59</v>
      </c>
      <c r="AD99" s="9" t="s">
        <v>59</v>
      </c>
    </row>
    <row r="100" spans="1:30" ht="12.75">
      <c r="A100" s="11" t="str">
        <f>HYPERLINK("http://www.abs.gov.au/ausstats/subscriber.nsf/LookupAttach/3415.0Data+Cubes-29.06.1132/$File/34150DS0007_2006_GSS_Migrants.xls","General Social Survey 2006")</f>
        <v>General Social Survey 2006</v>
      </c>
      <c r="B100" s="9" t="s">
        <v>59</v>
      </c>
      <c r="C100" s="9" t="s">
        <v>28</v>
      </c>
      <c r="D100" s="9" t="s">
        <v>28</v>
      </c>
      <c r="E100" s="9" t="s">
        <v>28</v>
      </c>
      <c r="F100" s="9" t="s">
        <v>28</v>
      </c>
      <c r="G100" s="9" t="s">
        <v>28</v>
      </c>
      <c r="H100" s="9" t="s">
        <v>28</v>
      </c>
      <c r="I100" s="9" t="s">
        <v>28</v>
      </c>
      <c r="J100" s="9" t="s">
        <v>59</v>
      </c>
      <c r="K100" s="9" t="s">
        <v>28</v>
      </c>
      <c r="L100" s="9" t="s">
        <v>59</v>
      </c>
      <c r="M100" s="9" t="s">
        <v>28</v>
      </c>
      <c r="N100" s="9" t="s">
        <v>28</v>
      </c>
      <c r="O100" s="9" t="s">
        <v>59</v>
      </c>
      <c r="P100" s="9" t="s">
        <v>28</v>
      </c>
      <c r="Q100" s="9" t="s">
        <v>59</v>
      </c>
      <c r="R100" s="9" t="s">
        <v>28</v>
      </c>
      <c r="S100" s="9" t="s">
        <v>28</v>
      </c>
      <c r="T100" s="9" t="s">
        <v>59</v>
      </c>
      <c r="U100" s="9" t="s">
        <v>28</v>
      </c>
      <c r="V100" s="9" t="s">
        <v>28</v>
      </c>
      <c r="W100" s="9" t="s">
        <v>28</v>
      </c>
      <c r="X100" s="9" t="s">
        <v>59</v>
      </c>
      <c r="Y100" s="9" t="s">
        <v>28</v>
      </c>
      <c r="Z100" s="9" t="s">
        <v>28</v>
      </c>
      <c r="AA100" s="9" t="s">
        <v>59</v>
      </c>
      <c r="AB100" s="9" t="s">
        <v>59</v>
      </c>
      <c r="AC100" s="9" t="s">
        <v>59</v>
      </c>
      <c r="AD100" s="9" t="s">
        <v>59</v>
      </c>
    </row>
    <row r="101" spans="1:30" ht="12.75">
      <c r="A101" s="11" t="str">
        <f>HYPERLINK("http://www.abs.gov.au/ausstats/subscriber.nsf/LookupAttach/3415.0Data+Cubes-29.06.1133/$File/34150DS0008_2002_GSS_Migrants.xls","General Social Survey 2002")</f>
        <v>General Social Survey 2002</v>
      </c>
      <c r="B101" s="9" t="s">
        <v>59</v>
      </c>
      <c r="C101" s="9" t="s">
        <v>28</v>
      </c>
      <c r="D101" s="9" t="s">
        <v>28</v>
      </c>
      <c r="E101" s="9" t="s">
        <v>28</v>
      </c>
      <c r="F101" s="9" t="s">
        <v>28</v>
      </c>
      <c r="G101" s="9" t="s">
        <v>28</v>
      </c>
      <c r="H101" s="9" t="s">
        <v>28</v>
      </c>
      <c r="I101" s="9" t="s">
        <v>28</v>
      </c>
      <c r="J101" s="9" t="s">
        <v>28</v>
      </c>
      <c r="K101" s="9" t="s">
        <v>28</v>
      </c>
      <c r="L101" s="9" t="s">
        <v>59</v>
      </c>
      <c r="M101" s="9" t="s">
        <v>28</v>
      </c>
      <c r="N101" s="9" t="s">
        <v>28</v>
      </c>
      <c r="O101" s="9" t="s">
        <v>59</v>
      </c>
      <c r="P101" s="9" t="s">
        <v>28</v>
      </c>
      <c r="Q101" s="9" t="s">
        <v>59</v>
      </c>
      <c r="R101" s="9" t="s">
        <v>28</v>
      </c>
      <c r="S101" s="9" t="s">
        <v>28</v>
      </c>
      <c r="T101" s="9" t="s">
        <v>28</v>
      </c>
      <c r="U101" s="9" t="s">
        <v>28</v>
      </c>
      <c r="V101" s="9" t="s">
        <v>28</v>
      </c>
      <c r="W101" s="9" t="s">
        <v>28</v>
      </c>
      <c r="X101" s="9" t="s">
        <v>28</v>
      </c>
      <c r="Y101" s="9" t="s">
        <v>28</v>
      </c>
      <c r="Z101" s="9" t="s">
        <v>28</v>
      </c>
      <c r="AA101" s="9" t="s">
        <v>59</v>
      </c>
      <c r="AB101" s="9" t="s">
        <v>59</v>
      </c>
      <c r="AC101" s="9" t="s">
        <v>59</v>
      </c>
      <c r="AD101" s="9" t="s">
        <v>59</v>
      </c>
    </row>
    <row r="102" spans="1:30" ht="12.75">
      <c r="A102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102" s="9" t="s">
        <v>59</v>
      </c>
      <c r="C102" s="9" t="s">
        <v>28</v>
      </c>
      <c r="D102" s="9" t="s">
        <v>28</v>
      </c>
      <c r="E102" s="9" t="s">
        <v>28</v>
      </c>
      <c r="F102" s="9" t="s">
        <v>28</v>
      </c>
      <c r="G102" s="9" t="s">
        <v>28</v>
      </c>
      <c r="H102" s="9" t="s">
        <v>28</v>
      </c>
      <c r="I102" s="9" t="s">
        <v>28</v>
      </c>
      <c r="J102" s="9" t="s">
        <v>28</v>
      </c>
      <c r="K102" s="9" t="s">
        <v>28</v>
      </c>
      <c r="L102" s="9" t="s">
        <v>59</v>
      </c>
      <c r="M102" s="9" t="s">
        <v>28</v>
      </c>
      <c r="N102" s="9" t="s">
        <v>28</v>
      </c>
      <c r="O102" s="9" t="s">
        <v>28</v>
      </c>
      <c r="P102" s="9" t="s">
        <v>28</v>
      </c>
      <c r="Q102" s="9" t="s">
        <v>28</v>
      </c>
      <c r="R102" s="9" t="s">
        <v>28</v>
      </c>
      <c r="S102" s="9" t="s">
        <v>28</v>
      </c>
      <c r="T102" s="9" t="s">
        <v>28</v>
      </c>
      <c r="U102" s="9" t="s">
        <v>28</v>
      </c>
      <c r="V102" s="9" t="s">
        <v>28</v>
      </c>
      <c r="W102" s="9" t="s">
        <v>28</v>
      </c>
      <c r="X102" s="9" t="s">
        <v>28</v>
      </c>
      <c r="Y102" s="9" t="s">
        <v>28</v>
      </c>
      <c r="Z102" s="9" t="s">
        <v>28</v>
      </c>
      <c r="AA102" s="9" t="s">
        <v>59</v>
      </c>
      <c r="AB102" s="9" t="s">
        <v>59</v>
      </c>
      <c r="AC102" s="9" t="s">
        <v>59</v>
      </c>
      <c r="AD102" s="9" t="s">
        <v>59</v>
      </c>
    </row>
    <row r="103" spans="1:30" ht="12.75">
      <c r="A103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103" s="9" t="s">
        <v>59</v>
      </c>
      <c r="C103" s="9" t="s">
        <v>28</v>
      </c>
      <c r="D103" s="9" t="s">
        <v>28</v>
      </c>
      <c r="E103" s="9" t="s">
        <v>28</v>
      </c>
      <c r="F103" s="9" t="s">
        <v>28</v>
      </c>
      <c r="G103" s="9" t="s">
        <v>28</v>
      </c>
      <c r="H103" s="9" t="s">
        <v>28</v>
      </c>
      <c r="I103" s="9" t="s">
        <v>28</v>
      </c>
      <c r="J103" s="9" t="s">
        <v>28</v>
      </c>
      <c r="K103" s="9" t="s">
        <v>28</v>
      </c>
      <c r="L103" s="9" t="s">
        <v>59</v>
      </c>
      <c r="M103" s="9" t="s">
        <v>28</v>
      </c>
      <c r="N103" s="9" t="s">
        <v>28</v>
      </c>
      <c r="O103" s="9" t="s">
        <v>28</v>
      </c>
      <c r="P103" s="9" t="s">
        <v>28</v>
      </c>
      <c r="Q103" s="9" t="s">
        <v>28</v>
      </c>
      <c r="R103" s="9" t="s">
        <v>28</v>
      </c>
      <c r="S103" s="9" t="s">
        <v>28</v>
      </c>
      <c r="T103" s="9" t="s">
        <v>28</v>
      </c>
      <c r="U103" s="9" t="s">
        <v>28</v>
      </c>
      <c r="V103" s="9" t="s">
        <v>28</v>
      </c>
      <c r="W103" s="9" t="s">
        <v>28</v>
      </c>
      <c r="X103" s="9" t="s">
        <v>28</v>
      </c>
      <c r="Y103" s="9" t="s">
        <v>28</v>
      </c>
      <c r="Z103" s="9" t="s">
        <v>28</v>
      </c>
      <c r="AA103" s="9" t="s">
        <v>59</v>
      </c>
      <c r="AB103" s="9" t="s">
        <v>59</v>
      </c>
      <c r="AC103" s="9" t="s">
        <v>59</v>
      </c>
      <c r="AD103" s="9" t="s">
        <v>59</v>
      </c>
    </row>
    <row r="104" spans="1:30" ht="12.75">
      <c r="A104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104" s="9" t="s">
        <v>59</v>
      </c>
      <c r="C104" s="9" t="s">
        <v>28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28</v>
      </c>
      <c r="K104" s="9" t="s">
        <v>28</v>
      </c>
      <c r="L104" s="9" t="s">
        <v>59</v>
      </c>
      <c r="M104" s="9" t="s">
        <v>28</v>
      </c>
      <c r="N104" s="9" t="s">
        <v>28</v>
      </c>
      <c r="O104" s="9" t="s">
        <v>28</v>
      </c>
      <c r="P104" s="9" t="s">
        <v>28</v>
      </c>
      <c r="Q104" s="9" t="s">
        <v>28</v>
      </c>
      <c r="R104" s="9" t="s">
        <v>28</v>
      </c>
      <c r="S104" s="9" t="s">
        <v>28</v>
      </c>
      <c r="T104" s="9" t="s">
        <v>28</v>
      </c>
      <c r="U104" s="9" t="s">
        <v>28</v>
      </c>
      <c r="V104" s="9" t="s">
        <v>28</v>
      </c>
      <c r="W104" s="9" t="s">
        <v>28</v>
      </c>
      <c r="X104" s="9" t="s">
        <v>28</v>
      </c>
      <c r="Y104" s="9" t="s">
        <v>28</v>
      </c>
      <c r="Z104" s="9" t="s">
        <v>28</v>
      </c>
      <c r="AA104" s="9" t="s">
        <v>59</v>
      </c>
      <c r="AB104" s="9" t="s">
        <v>59</v>
      </c>
      <c r="AC104" s="9" t="s">
        <v>59</v>
      </c>
      <c r="AD104" s="9" t="s">
        <v>59</v>
      </c>
    </row>
    <row r="105" spans="1:30" ht="12.75">
      <c r="A10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105" s="9" t="s">
        <v>59</v>
      </c>
      <c r="C105" s="9" t="s">
        <v>28</v>
      </c>
      <c r="D105" s="9" t="s">
        <v>28</v>
      </c>
      <c r="E105" s="9" t="s">
        <v>28</v>
      </c>
      <c r="F105" s="9" t="s">
        <v>28</v>
      </c>
      <c r="G105" s="9" t="s">
        <v>28</v>
      </c>
      <c r="H105" s="9" t="s">
        <v>28</v>
      </c>
      <c r="I105" s="9" t="s">
        <v>28</v>
      </c>
      <c r="J105" s="9" t="s">
        <v>28</v>
      </c>
      <c r="K105" s="9" t="s">
        <v>28</v>
      </c>
      <c r="L105" s="9" t="s">
        <v>59</v>
      </c>
      <c r="M105" s="9" t="s">
        <v>28</v>
      </c>
      <c r="N105" s="9" t="s">
        <v>28</v>
      </c>
      <c r="O105" s="9" t="s">
        <v>28</v>
      </c>
      <c r="P105" s="9" t="s">
        <v>28</v>
      </c>
      <c r="Q105" s="9" t="s">
        <v>28</v>
      </c>
      <c r="R105" s="9" t="s">
        <v>28</v>
      </c>
      <c r="S105" s="9" t="s">
        <v>28</v>
      </c>
      <c r="T105" s="9" t="s">
        <v>28</v>
      </c>
      <c r="U105" s="9" t="s">
        <v>28</v>
      </c>
      <c r="V105" s="9" t="s">
        <v>28</v>
      </c>
      <c r="W105" s="9" t="s">
        <v>28</v>
      </c>
      <c r="X105" s="9" t="s">
        <v>28</v>
      </c>
      <c r="Y105" s="9" t="s">
        <v>28</v>
      </c>
      <c r="Z105" s="9" t="s">
        <v>28</v>
      </c>
      <c r="AA105" s="9" t="s">
        <v>59</v>
      </c>
      <c r="AB105" s="9" t="s">
        <v>59</v>
      </c>
      <c r="AC105" s="9" t="s">
        <v>59</v>
      </c>
      <c r="AD105" s="9" t="s">
        <v>59</v>
      </c>
    </row>
    <row r="106" spans="1:30" ht="12.75">
      <c r="A106" s="11" t="str">
        <f>HYPERLINK("http://www.abs.gov.au/ausstats/subscriber.nsf/LookupAttach/3415.0Data+Cubes-29.06.1137/$File/34150DS0010_2006_JSE_Migrants.xls","Job Search Experience 2006")</f>
        <v>Job Search Experience 2006</v>
      </c>
      <c r="B106" s="9" t="s">
        <v>59</v>
      </c>
      <c r="C106" s="9" t="s">
        <v>28</v>
      </c>
      <c r="D106" s="9" t="s">
        <v>28</v>
      </c>
      <c r="E106" s="9" t="s">
        <v>28</v>
      </c>
      <c r="F106" s="9" t="s">
        <v>28</v>
      </c>
      <c r="G106" s="9" t="s">
        <v>28</v>
      </c>
      <c r="H106" s="9" t="s">
        <v>28</v>
      </c>
      <c r="I106" s="9" t="s">
        <v>28</v>
      </c>
      <c r="J106" s="9" t="s">
        <v>28</v>
      </c>
      <c r="K106" s="9" t="s">
        <v>28</v>
      </c>
      <c r="L106" s="9" t="s">
        <v>59</v>
      </c>
      <c r="M106" s="9" t="s">
        <v>28</v>
      </c>
      <c r="N106" s="9" t="s">
        <v>28</v>
      </c>
      <c r="O106" s="9" t="s">
        <v>28</v>
      </c>
      <c r="P106" s="9" t="s">
        <v>28</v>
      </c>
      <c r="Q106" s="9" t="s">
        <v>28</v>
      </c>
      <c r="R106" s="9" t="s">
        <v>28</v>
      </c>
      <c r="S106" s="9" t="s">
        <v>28</v>
      </c>
      <c r="T106" s="9" t="s">
        <v>28</v>
      </c>
      <c r="U106" s="9" t="s">
        <v>28</v>
      </c>
      <c r="V106" s="9" t="s">
        <v>28</v>
      </c>
      <c r="W106" s="9" t="s">
        <v>28</v>
      </c>
      <c r="X106" s="9" t="s">
        <v>28</v>
      </c>
      <c r="Y106" s="9" t="s">
        <v>28</v>
      </c>
      <c r="Z106" s="9" t="s">
        <v>28</v>
      </c>
      <c r="AA106" s="9" t="s">
        <v>59</v>
      </c>
      <c r="AB106" s="9" t="s">
        <v>59</v>
      </c>
      <c r="AC106" s="9" t="s">
        <v>59</v>
      </c>
      <c r="AD106" s="9" t="s">
        <v>59</v>
      </c>
    </row>
    <row r="107" spans="1:30" ht="12.75">
      <c r="A107" s="11" t="str">
        <f>HYPERLINK("http://www.abs.gov.au/ausstats/subscriber.nsf/LookupAttach/3415.0Data+Cubes-29.06.1138/$File/34150DS0011_2007_LFS_Migrants.xls","Labour Force 2007")</f>
        <v>Labour Force 2007</v>
      </c>
      <c r="B107" s="9" t="s">
        <v>59</v>
      </c>
      <c r="C107" s="9" t="s">
        <v>28</v>
      </c>
      <c r="D107" s="9" t="s">
        <v>28</v>
      </c>
      <c r="E107" s="9" t="s">
        <v>28</v>
      </c>
      <c r="F107" s="9" t="s">
        <v>28</v>
      </c>
      <c r="G107" s="9" t="s">
        <v>28</v>
      </c>
      <c r="H107" s="9" t="s">
        <v>28</v>
      </c>
      <c r="I107" s="9" t="s">
        <v>28</v>
      </c>
      <c r="J107" s="9" t="s">
        <v>28</v>
      </c>
      <c r="K107" s="9" t="s">
        <v>28</v>
      </c>
      <c r="L107" s="9" t="s">
        <v>59</v>
      </c>
      <c r="M107" s="9" t="s">
        <v>28</v>
      </c>
      <c r="N107" s="9" t="s">
        <v>28</v>
      </c>
      <c r="O107" s="9" t="s">
        <v>28</v>
      </c>
      <c r="P107" s="9" t="s">
        <v>28</v>
      </c>
      <c r="Q107" s="9" t="s">
        <v>28</v>
      </c>
      <c r="R107" s="9" t="s">
        <v>28</v>
      </c>
      <c r="S107" s="9" t="s">
        <v>28</v>
      </c>
      <c r="T107" s="9" t="s">
        <v>28</v>
      </c>
      <c r="U107" s="9" t="s">
        <v>28</v>
      </c>
      <c r="V107" s="9" t="s">
        <v>28</v>
      </c>
      <c r="W107" s="9" t="s">
        <v>28</v>
      </c>
      <c r="X107" s="9" t="s">
        <v>28</v>
      </c>
      <c r="Y107" s="9" t="s">
        <v>28</v>
      </c>
      <c r="Z107" s="9" t="s">
        <v>28</v>
      </c>
      <c r="AA107" s="9" t="s">
        <v>59</v>
      </c>
      <c r="AB107" s="9" t="s">
        <v>59</v>
      </c>
      <c r="AC107" s="9" t="s">
        <v>59</v>
      </c>
      <c r="AD107" s="9" t="s">
        <v>28</v>
      </c>
    </row>
    <row r="108" spans="1:30" ht="12.75">
      <c r="A108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108" s="9" t="s">
        <v>59</v>
      </c>
      <c r="C108" s="9" t="s">
        <v>28</v>
      </c>
      <c r="D108" s="9" t="s">
        <v>28</v>
      </c>
      <c r="E108" s="9" t="s">
        <v>28</v>
      </c>
      <c r="F108" s="9" t="s">
        <v>28</v>
      </c>
      <c r="G108" s="9" t="s">
        <v>28</v>
      </c>
      <c r="H108" s="9" t="s">
        <v>28</v>
      </c>
      <c r="I108" s="9" t="s">
        <v>28</v>
      </c>
      <c r="J108" s="9" t="s">
        <v>59</v>
      </c>
      <c r="K108" s="9" t="s">
        <v>59</v>
      </c>
      <c r="L108" s="9" t="s">
        <v>59</v>
      </c>
      <c r="M108" s="9" t="s">
        <v>59</v>
      </c>
      <c r="N108" s="9" t="s">
        <v>28</v>
      </c>
      <c r="O108" s="9" t="s">
        <v>59</v>
      </c>
      <c r="P108" s="9" t="s">
        <v>28</v>
      </c>
      <c r="Q108" s="9" t="s">
        <v>59</v>
      </c>
      <c r="R108" s="9" t="s">
        <v>28</v>
      </c>
      <c r="S108" s="9" t="s">
        <v>28</v>
      </c>
      <c r="T108" s="9" t="s">
        <v>59</v>
      </c>
      <c r="U108" s="9" t="s">
        <v>59</v>
      </c>
      <c r="V108" s="9" t="s">
        <v>28</v>
      </c>
      <c r="W108" s="9" t="s">
        <v>28</v>
      </c>
      <c r="X108" s="9" t="s">
        <v>59</v>
      </c>
      <c r="Y108" s="9" t="s">
        <v>28</v>
      </c>
      <c r="Z108" s="9" t="s">
        <v>28</v>
      </c>
      <c r="AA108" s="9" t="s">
        <v>59</v>
      </c>
      <c r="AB108" s="9" t="s">
        <v>59</v>
      </c>
      <c r="AC108" s="9" t="s">
        <v>59</v>
      </c>
      <c r="AD108" s="9" t="s">
        <v>28</v>
      </c>
    </row>
    <row r="109" spans="1:30" ht="12.75">
      <c r="A109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109" s="9" t="s">
        <v>59</v>
      </c>
      <c r="C109" s="9" t="s">
        <v>28</v>
      </c>
      <c r="D109" s="9" t="s">
        <v>28</v>
      </c>
      <c r="E109" s="9" t="s">
        <v>28</v>
      </c>
      <c r="F109" s="9" t="s">
        <v>28</v>
      </c>
      <c r="G109" s="9" t="s">
        <v>28</v>
      </c>
      <c r="H109" s="9" t="s">
        <v>28</v>
      </c>
      <c r="I109" s="9" t="s">
        <v>59</v>
      </c>
      <c r="J109" s="9" t="s">
        <v>59</v>
      </c>
      <c r="K109" s="9" t="s">
        <v>59</v>
      </c>
      <c r="L109" s="9" t="s">
        <v>59</v>
      </c>
      <c r="M109" s="9" t="s">
        <v>59</v>
      </c>
      <c r="N109" s="9" t="s">
        <v>28</v>
      </c>
      <c r="O109" s="9" t="s">
        <v>59</v>
      </c>
      <c r="P109" s="9" t="s">
        <v>28</v>
      </c>
      <c r="Q109" s="9" t="s">
        <v>59</v>
      </c>
      <c r="R109" s="9" t="s">
        <v>28</v>
      </c>
      <c r="S109" s="9" t="s">
        <v>28</v>
      </c>
      <c r="T109" s="9" t="s">
        <v>59</v>
      </c>
      <c r="U109" s="9" t="s">
        <v>28</v>
      </c>
      <c r="V109" s="9" t="s">
        <v>28</v>
      </c>
      <c r="W109" s="9" t="s">
        <v>28</v>
      </c>
      <c r="X109" s="9" t="s">
        <v>59</v>
      </c>
      <c r="Y109" s="9" t="s">
        <v>28</v>
      </c>
      <c r="Z109" s="9" t="s">
        <v>28</v>
      </c>
      <c r="AA109" s="9" t="s">
        <v>59</v>
      </c>
      <c r="AB109" s="9" t="s">
        <v>59</v>
      </c>
      <c r="AC109" s="9" t="s">
        <v>59</v>
      </c>
      <c r="AD109" s="9" t="s">
        <v>28</v>
      </c>
    </row>
    <row r="110" spans="1:30" ht="12.75">
      <c r="A110" s="11" t="str">
        <f>HYPERLINK("http://www.abs.gov.au/ausstats/subscriber.nsf/LookupAttach/3415.0Data+Cubes-29.06.1141/$File/34150DS0052_2010_Labour_Mobility_Migrants.xls","Labour Mobility 2010")</f>
        <v>Labour Mobility 2010</v>
      </c>
      <c r="B110" s="9" t="s">
        <v>59</v>
      </c>
      <c r="C110" s="9" t="s">
        <v>28</v>
      </c>
      <c r="D110" s="9" t="s">
        <v>28</v>
      </c>
      <c r="E110" s="9" t="s">
        <v>28</v>
      </c>
      <c r="F110" s="9" t="s">
        <v>28</v>
      </c>
      <c r="G110" s="9" t="s">
        <v>28</v>
      </c>
      <c r="H110" s="9" t="s">
        <v>28</v>
      </c>
      <c r="I110" s="9" t="s">
        <v>28</v>
      </c>
      <c r="J110" s="9" t="s">
        <v>28</v>
      </c>
      <c r="K110" s="9" t="s">
        <v>28</v>
      </c>
      <c r="L110" s="9" t="s">
        <v>59</v>
      </c>
      <c r="M110" s="9" t="s">
        <v>28</v>
      </c>
      <c r="N110" s="9" t="s">
        <v>28</v>
      </c>
      <c r="O110" s="9" t="s">
        <v>28</v>
      </c>
      <c r="P110" s="9" t="s">
        <v>28</v>
      </c>
      <c r="Q110" s="9" t="s">
        <v>28</v>
      </c>
      <c r="R110" s="9" t="s">
        <v>28</v>
      </c>
      <c r="S110" s="9" t="s">
        <v>28</v>
      </c>
      <c r="T110" s="9" t="s">
        <v>28</v>
      </c>
      <c r="U110" s="9" t="s">
        <v>28</v>
      </c>
      <c r="V110" s="9" t="s">
        <v>28</v>
      </c>
      <c r="W110" s="9" t="s">
        <v>28</v>
      </c>
      <c r="X110" s="9" t="s">
        <v>28</v>
      </c>
      <c r="Y110" s="9" t="s">
        <v>28</v>
      </c>
      <c r="Z110" s="9" t="s">
        <v>28</v>
      </c>
      <c r="AA110" s="9" t="s">
        <v>59</v>
      </c>
      <c r="AB110" s="9" t="s">
        <v>59</v>
      </c>
      <c r="AC110" s="9" t="s">
        <v>59</v>
      </c>
      <c r="AD110" s="9" t="s">
        <v>28</v>
      </c>
    </row>
    <row r="111" spans="1:30" ht="12.75">
      <c r="A111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111" s="9" t="s">
        <v>59</v>
      </c>
      <c r="C111" s="9" t="s">
        <v>28</v>
      </c>
      <c r="D111" s="9" t="s">
        <v>28</v>
      </c>
      <c r="E111" s="9" t="s">
        <v>28</v>
      </c>
      <c r="F111" s="9" t="s">
        <v>28</v>
      </c>
      <c r="G111" s="9" t="s">
        <v>28</v>
      </c>
      <c r="H111" s="9" t="s">
        <v>28</v>
      </c>
      <c r="I111" s="9" t="s">
        <v>28</v>
      </c>
      <c r="J111" s="9" t="s">
        <v>28</v>
      </c>
      <c r="K111" s="9" t="s">
        <v>28</v>
      </c>
      <c r="L111" s="9" t="s">
        <v>59</v>
      </c>
      <c r="M111" s="9" t="s">
        <v>59</v>
      </c>
      <c r="N111" s="9" t="s">
        <v>59</v>
      </c>
      <c r="O111" s="9" t="s">
        <v>59</v>
      </c>
      <c r="P111" s="9" t="s">
        <v>59</v>
      </c>
      <c r="Q111" s="9" t="s">
        <v>28</v>
      </c>
      <c r="R111" s="9" t="s">
        <v>59</v>
      </c>
      <c r="S111" s="9" t="s">
        <v>59</v>
      </c>
      <c r="T111" s="9" t="s">
        <v>59</v>
      </c>
      <c r="U111" s="9" t="s">
        <v>28</v>
      </c>
      <c r="V111" s="9" t="s">
        <v>28</v>
      </c>
      <c r="W111" s="9" t="s">
        <v>28</v>
      </c>
      <c r="X111" s="9" t="s">
        <v>28</v>
      </c>
      <c r="Y111" s="9" t="s">
        <v>28</v>
      </c>
      <c r="Z111" s="9" t="s">
        <v>28</v>
      </c>
      <c r="AA111" s="9" t="s">
        <v>59</v>
      </c>
      <c r="AB111" s="9" t="s">
        <v>59</v>
      </c>
      <c r="AC111" s="9" t="s">
        <v>59</v>
      </c>
      <c r="AD111" s="9" t="s">
        <v>59</v>
      </c>
    </row>
    <row r="112" spans="1:30" ht="12.75">
      <c r="A112" s="11" t="str">
        <f>HYPERLINK("http://www.abs.gov.au/ausstats/subscriber.nsf/LookupAttach/3415.0Data+Cubes-29.06.1142/$File/34150DS0029_2007_Marriages_Migrants.xls","Marriages 2007")</f>
        <v>Marriages 2007</v>
      </c>
      <c r="B112" s="9" t="s">
        <v>59</v>
      </c>
      <c r="C112" s="9" t="s">
        <v>28</v>
      </c>
      <c r="D112" s="9" t="s">
        <v>28</v>
      </c>
      <c r="E112" s="9" t="s">
        <v>28</v>
      </c>
      <c r="F112" s="9" t="s">
        <v>28</v>
      </c>
      <c r="G112" s="9" t="s">
        <v>28</v>
      </c>
      <c r="H112" s="9" t="s">
        <v>28</v>
      </c>
      <c r="I112" s="9" t="s">
        <v>28</v>
      </c>
      <c r="J112" s="9" t="s">
        <v>28</v>
      </c>
      <c r="K112" s="9" t="s">
        <v>28</v>
      </c>
      <c r="L112" s="9" t="s">
        <v>28</v>
      </c>
      <c r="M112" s="9" t="s">
        <v>28</v>
      </c>
      <c r="N112" s="9" t="s">
        <v>28</v>
      </c>
      <c r="O112" s="9" t="s">
        <v>28</v>
      </c>
      <c r="P112" s="9" t="s">
        <v>28</v>
      </c>
      <c r="Q112" s="9" t="s">
        <v>28</v>
      </c>
      <c r="R112" s="9" t="s">
        <v>28</v>
      </c>
      <c r="S112" s="9" t="s">
        <v>28</v>
      </c>
      <c r="T112" s="9" t="s">
        <v>28</v>
      </c>
      <c r="U112" s="9" t="s">
        <v>28</v>
      </c>
      <c r="V112" s="9" t="s">
        <v>28</v>
      </c>
      <c r="W112" s="9" t="s">
        <v>28</v>
      </c>
      <c r="X112" s="9" t="s">
        <v>28</v>
      </c>
      <c r="Y112" s="9" t="s">
        <v>28</v>
      </c>
      <c r="Z112" s="9" t="s">
        <v>28</v>
      </c>
      <c r="AA112" s="9" t="s">
        <v>59</v>
      </c>
      <c r="AB112" s="9" t="s">
        <v>28</v>
      </c>
      <c r="AC112" s="9" t="s">
        <v>28</v>
      </c>
      <c r="AD112" s="9" t="s">
        <v>28</v>
      </c>
    </row>
    <row r="113" spans="1:30" ht="12.75">
      <c r="A113" s="27" t="s">
        <v>123</v>
      </c>
      <c r="B113" s="9" t="s">
        <v>59</v>
      </c>
      <c r="C113" s="9" t="s">
        <v>28</v>
      </c>
      <c r="D113" s="9" t="s">
        <v>28</v>
      </c>
      <c r="E113" s="9" t="s">
        <v>28</v>
      </c>
      <c r="F113" s="9" t="s">
        <v>28</v>
      </c>
      <c r="G113" s="9" t="s">
        <v>28</v>
      </c>
      <c r="H113" s="9" t="s">
        <v>28</v>
      </c>
      <c r="I113" s="9" t="s">
        <v>28</v>
      </c>
      <c r="J113" s="9" t="s">
        <v>28</v>
      </c>
      <c r="K113" s="9" t="s">
        <v>28</v>
      </c>
      <c r="L113" s="9" t="s">
        <v>28</v>
      </c>
      <c r="M113" s="9" t="s">
        <v>28</v>
      </c>
      <c r="N113" s="9" t="s">
        <v>28</v>
      </c>
      <c r="O113" s="9" t="s">
        <v>28</v>
      </c>
      <c r="P113" s="9" t="s">
        <v>28</v>
      </c>
      <c r="Q113" s="9" t="s">
        <v>28</v>
      </c>
      <c r="R113" s="9" t="s">
        <v>28</v>
      </c>
      <c r="S113" s="9" t="s">
        <v>28</v>
      </c>
      <c r="T113" s="9" t="s">
        <v>28</v>
      </c>
      <c r="U113" s="9" t="s">
        <v>28</v>
      </c>
      <c r="V113" s="9" t="s">
        <v>28</v>
      </c>
      <c r="W113" s="9" t="s">
        <v>28</v>
      </c>
      <c r="X113" s="9" t="s">
        <v>28</v>
      </c>
      <c r="Y113" s="9" t="s">
        <v>28</v>
      </c>
      <c r="Z113" s="9" t="s">
        <v>28</v>
      </c>
      <c r="AA113" s="9" t="s">
        <v>59</v>
      </c>
      <c r="AB113" s="9" t="s">
        <v>28</v>
      </c>
      <c r="AC113" s="9" t="s">
        <v>28</v>
      </c>
      <c r="AD113" s="9" t="s">
        <v>28</v>
      </c>
    </row>
    <row r="114" spans="1:30" ht="12.75">
      <c r="A114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114" s="9" t="s">
        <v>59</v>
      </c>
      <c r="C114" s="9" t="s">
        <v>28</v>
      </c>
      <c r="D114" s="9" t="s">
        <v>28</v>
      </c>
      <c r="E114" s="9" t="s">
        <v>28</v>
      </c>
      <c r="F114" s="9" t="s">
        <v>28</v>
      </c>
      <c r="G114" s="9" t="s">
        <v>28</v>
      </c>
      <c r="H114" s="9" t="s">
        <v>28</v>
      </c>
      <c r="I114" s="9" t="s">
        <v>28</v>
      </c>
      <c r="J114" s="9" t="s">
        <v>28</v>
      </c>
      <c r="K114" s="9" t="s">
        <v>28</v>
      </c>
      <c r="L114" s="9" t="s">
        <v>28</v>
      </c>
      <c r="M114" s="9" t="s">
        <v>28</v>
      </c>
      <c r="N114" s="9" t="s">
        <v>28</v>
      </c>
      <c r="O114" s="9" t="s">
        <v>28</v>
      </c>
      <c r="P114" s="9" t="s">
        <v>28</v>
      </c>
      <c r="Q114" s="9" t="s">
        <v>28</v>
      </c>
      <c r="R114" s="9" t="s">
        <v>28</v>
      </c>
      <c r="S114" s="9" t="s">
        <v>28</v>
      </c>
      <c r="T114" s="9" t="s">
        <v>28</v>
      </c>
      <c r="U114" s="9" t="s">
        <v>28</v>
      </c>
      <c r="V114" s="9" t="s">
        <v>28</v>
      </c>
      <c r="W114" s="9" t="s">
        <v>28</v>
      </c>
      <c r="X114" s="9" t="s">
        <v>28</v>
      </c>
      <c r="Y114" s="9" t="s">
        <v>28</v>
      </c>
      <c r="Z114" s="9" t="s">
        <v>28</v>
      </c>
      <c r="AA114" s="9" t="s">
        <v>59</v>
      </c>
      <c r="AB114" s="9" t="s">
        <v>28</v>
      </c>
      <c r="AC114" s="9" t="s">
        <v>28</v>
      </c>
      <c r="AD114" s="9" t="s">
        <v>28</v>
      </c>
    </row>
    <row r="115" spans="1:30" ht="12.75">
      <c r="A11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115" s="9" t="s">
        <v>59</v>
      </c>
      <c r="C115" s="9" t="s">
        <v>28</v>
      </c>
      <c r="D115" s="9" t="s">
        <v>28</v>
      </c>
      <c r="E115" s="9" t="s">
        <v>28</v>
      </c>
      <c r="F115" s="9" t="s">
        <v>28</v>
      </c>
      <c r="G115" s="9" t="s">
        <v>28</v>
      </c>
      <c r="H115" s="9" t="s">
        <v>28</v>
      </c>
      <c r="I115" s="9" t="s">
        <v>28</v>
      </c>
      <c r="J115" s="9" t="s">
        <v>28</v>
      </c>
      <c r="K115" s="9" t="s">
        <v>28</v>
      </c>
      <c r="L115" s="9" t="s">
        <v>28</v>
      </c>
      <c r="M115" s="9" t="s">
        <v>28</v>
      </c>
      <c r="N115" s="9" t="s">
        <v>28</v>
      </c>
      <c r="O115" s="9" t="s">
        <v>28</v>
      </c>
      <c r="P115" s="9" t="s">
        <v>28</v>
      </c>
      <c r="Q115" s="9" t="s">
        <v>28</v>
      </c>
      <c r="R115" s="9" t="s">
        <v>28</v>
      </c>
      <c r="S115" s="9" t="s">
        <v>28</v>
      </c>
      <c r="T115" s="9" t="s">
        <v>28</v>
      </c>
      <c r="U115" s="9" t="s">
        <v>28</v>
      </c>
      <c r="V115" s="9" t="s">
        <v>28</v>
      </c>
      <c r="W115" s="9" t="s">
        <v>28</v>
      </c>
      <c r="X115" s="9" t="s">
        <v>28</v>
      </c>
      <c r="Y115" s="9" t="s">
        <v>28</v>
      </c>
      <c r="Z115" s="9" t="s">
        <v>28</v>
      </c>
      <c r="AA115" s="9" t="s">
        <v>59</v>
      </c>
      <c r="AB115" s="9" t="s">
        <v>28</v>
      </c>
      <c r="AC115" s="9" t="s">
        <v>28</v>
      </c>
      <c r="AD115" s="9" t="s">
        <v>28</v>
      </c>
    </row>
    <row r="116" spans="1:30" ht="12.75">
      <c r="A116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116" s="9" t="s">
        <v>59</v>
      </c>
      <c r="C116" s="9" t="s">
        <v>28</v>
      </c>
      <c r="D116" s="9" t="s">
        <v>28</v>
      </c>
      <c r="E116" s="9" t="s">
        <v>28</v>
      </c>
      <c r="F116" s="9" t="s">
        <v>28</v>
      </c>
      <c r="G116" s="9" t="s">
        <v>28</v>
      </c>
      <c r="H116" s="9" t="s">
        <v>28</v>
      </c>
      <c r="I116" s="9" t="s">
        <v>28</v>
      </c>
      <c r="J116" s="9" t="s">
        <v>28</v>
      </c>
      <c r="K116" s="9" t="s">
        <v>28</v>
      </c>
      <c r="L116" s="9" t="s">
        <v>28</v>
      </c>
      <c r="M116" s="9" t="s">
        <v>28</v>
      </c>
      <c r="N116" s="9" t="s">
        <v>28</v>
      </c>
      <c r="O116" s="9" t="s">
        <v>28</v>
      </c>
      <c r="P116" s="9" t="s">
        <v>28</v>
      </c>
      <c r="Q116" s="9" t="s">
        <v>28</v>
      </c>
      <c r="R116" s="9" t="s">
        <v>28</v>
      </c>
      <c r="S116" s="9" t="s">
        <v>28</v>
      </c>
      <c r="T116" s="9" t="s">
        <v>28</v>
      </c>
      <c r="U116" s="9" t="s">
        <v>28</v>
      </c>
      <c r="V116" s="9" t="s">
        <v>28</v>
      </c>
      <c r="W116" s="9" t="s">
        <v>28</v>
      </c>
      <c r="X116" s="9" t="s">
        <v>28</v>
      </c>
      <c r="Y116" s="9" t="s">
        <v>28</v>
      </c>
      <c r="Z116" s="9" t="s">
        <v>28</v>
      </c>
      <c r="AA116" s="9" t="s">
        <v>59</v>
      </c>
      <c r="AB116" s="9" t="s">
        <v>28</v>
      </c>
      <c r="AC116" s="9" t="s">
        <v>28</v>
      </c>
      <c r="AD116" s="9" t="s">
        <v>28</v>
      </c>
    </row>
    <row r="117" spans="1:30" ht="12.75">
      <c r="A117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117" s="9" t="s">
        <v>59</v>
      </c>
      <c r="C117" s="9" t="s">
        <v>28</v>
      </c>
      <c r="D117" s="9" t="s">
        <v>28</v>
      </c>
      <c r="E117" s="9" t="s">
        <v>28</v>
      </c>
      <c r="F117" s="9" t="s">
        <v>28</v>
      </c>
      <c r="G117" s="9" t="s">
        <v>28</v>
      </c>
      <c r="H117" s="9" t="s">
        <v>28</v>
      </c>
      <c r="I117" s="9" t="s">
        <v>28</v>
      </c>
      <c r="J117" s="9" t="s">
        <v>28</v>
      </c>
      <c r="K117" s="9" t="s">
        <v>28</v>
      </c>
      <c r="L117" s="9" t="s">
        <v>28</v>
      </c>
      <c r="M117" s="9" t="s">
        <v>28</v>
      </c>
      <c r="N117" s="9" t="s">
        <v>28</v>
      </c>
      <c r="O117" s="9" t="s">
        <v>28</v>
      </c>
      <c r="P117" s="9" t="s">
        <v>28</v>
      </c>
      <c r="Q117" s="9" t="s">
        <v>28</v>
      </c>
      <c r="R117" s="9" t="s">
        <v>28</v>
      </c>
      <c r="S117" s="9" t="s">
        <v>28</v>
      </c>
      <c r="T117" s="9" t="s">
        <v>28</v>
      </c>
      <c r="U117" s="9" t="s">
        <v>28</v>
      </c>
      <c r="V117" s="9" t="s">
        <v>28</v>
      </c>
      <c r="W117" s="9" t="s">
        <v>28</v>
      </c>
      <c r="X117" s="9" t="s">
        <v>28</v>
      </c>
      <c r="Y117" s="9" t="s">
        <v>28</v>
      </c>
      <c r="Z117" s="9" t="s">
        <v>28</v>
      </c>
      <c r="AA117" s="9" t="s">
        <v>59</v>
      </c>
      <c r="AB117" s="9" t="s">
        <v>28</v>
      </c>
      <c r="AC117" s="9" t="s">
        <v>28</v>
      </c>
      <c r="AD117" s="9" t="s">
        <v>28</v>
      </c>
    </row>
    <row r="118" spans="1:30" ht="12.75">
      <c r="A118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118" s="9" t="s">
        <v>59</v>
      </c>
      <c r="C118" s="9" t="s">
        <v>28</v>
      </c>
      <c r="D118" s="9" t="s">
        <v>28</v>
      </c>
      <c r="E118" s="9" t="s">
        <v>28</v>
      </c>
      <c r="F118" s="9" t="s">
        <v>28</v>
      </c>
      <c r="G118" s="9" t="s">
        <v>28</v>
      </c>
      <c r="H118" s="9" t="s">
        <v>28</v>
      </c>
      <c r="I118" s="9" t="s">
        <v>28</v>
      </c>
      <c r="J118" s="9" t="s">
        <v>28</v>
      </c>
      <c r="K118" s="9" t="s">
        <v>28</v>
      </c>
      <c r="L118" s="9" t="s">
        <v>28</v>
      </c>
      <c r="M118" s="9" t="s">
        <v>28</v>
      </c>
      <c r="N118" s="9" t="s">
        <v>28</v>
      </c>
      <c r="O118" s="9" t="s">
        <v>28</v>
      </c>
      <c r="P118" s="9" t="s">
        <v>28</v>
      </c>
      <c r="Q118" s="9" t="s">
        <v>28</v>
      </c>
      <c r="R118" s="9" t="s">
        <v>28</v>
      </c>
      <c r="S118" s="9" t="s">
        <v>28</v>
      </c>
      <c r="T118" s="9" t="s">
        <v>28</v>
      </c>
      <c r="U118" s="9" t="s">
        <v>28</v>
      </c>
      <c r="V118" s="9" t="s">
        <v>28</v>
      </c>
      <c r="W118" s="9" t="s">
        <v>28</v>
      </c>
      <c r="X118" s="9" t="s">
        <v>28</v>
      </c>
      <c r="Y118" s="9" t="s">
        <v>28</v>
      </c>
      <c r="Z118" s="9" t="s">
        <v>28</v>
      </c>
      <c r="AA118" s="9" t="s">
        <v>59</v>
      </c>
      <c r="AB118" s="9" t="s">
        <v>28</v>
      </c>
      <c r="AC118" s="9" t="s">
        <v>28</v>
      </c>
      <c r="AD118" s="9" t="s">
        <v>28</v>
      </c>
    </row>
    <row r="119" spans="1:30" ht="12.75">
      <c r="A119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119" s="9" t="s">
        <v>59</v>
      </c>
      <c r="C119" s="9" t="s">
        <v>28</v>
      </c>
      <c r="D119" s="9" t="s">
        <v>28</v>
      </c>
      <c r="E119" s="9" t="s">
        <v>28</v>
      </c>
      <c r="F119" s="9" t="s">
        <v>28</v>
      </c>
      <c r="G119" s="9" t="s">
        <v>28</v>
      </c>
      <c r="H119" s="9" t="s">
        <v>28</v>
      </c>
      <c r="I119" s="9" t="s">
        <v>28</v>
      </c>
      <c r="J119" s="9" t="s">
        <v>28</v>
      </c>
      <c r="K119" s="9" t="s">
        <v>28</v>
      </c>
      <c r="L119" s="9" t="s">
        <v>28</v>
      </c>
      <c r="M119" s="9" t="s">
        <v>28</v>
      </c>
      <c r="N119" s="9" t="s">
        <v>28</v>
      </c>
      <c r="O119" s="9" t="s">
        <v>28</v>
      </c>
      <c r="P119" s="9" t="s">
        <v>28</v>
      </c>
      <c r="Q119" s="9" t="s">
        <v>28</v>
      </c>
      <c r="R119" s="9" t="s">
        <v>28</v>
      </c>
      <c r="S119" s="9" t="s">
        <v>28</v>
      </c>
      <c r="T119" s="9" t="s">
        <v>28</v>
      </c>
      <c r="U119" s="9" t="s">
        <v>28</v>
      </c>
      <c r="V119" s="9" t="s">
        <v>28</v>
      </c>
      <c r="W119" s="9" t="s">
        <v>28</v>
      </c>
      <c r="X119" s="9" t="s">
        <v>28</v>
      </c>
      <c r="Y119" s="9" t="s">
        <v>28</v>
      </c>
      <c r="Z119" s="9" t="s">
        <v>28</v>
      </c>
      <c r="AA119" s="9" t="s">
        <v>59</v>
      </c>
      <c r="AB119" s="9" t="s">
        <v>28</v>
      </c>
      <c r="AC119" s="9" t="s">
        <v>28</v>
      </c>
      <c r="AD119" s="9" t="s">
        <v>28</v>
      </c>
    </row>
    <row r="120" spans="1:30" ht="12.75">
      <c r="A120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120" s="9" t="s">
        <v>59</v>
      </c>
      <c r="C120" s="9" t="s">
        <v>28</v>
      </c>
      <c r="D120" s="9" t="s">
        <v>28</v>
      </c>
      <c r="E120" s="9" t="s">
        <v>28</v>
      </c>
      <c r="F120" s="9" t="s">
        <v>28</v>
      </c>
      <c r="G120" s="9" t="s">
        <v>28</v>
      </c>
      <c r="H120" s="9" t="s">
        <v>28</v>
      </c>
      <c r="I120" s="9" t="s">
        <v>28</v>
      </c>
      <c r="J120" s="9" t="s">
        <v>28</v>
      </c>
      <c r="K120" s="9" t="s">
        <v>28</v>
      </c>
      <c r="L120" s="9" t="s">
        <v>28</v>
      </c>
      <c r="M120" s="9" t="s">
        <v>28</v>
      </c>
      <c r="N120" s="9" t="s">
        <v>28</v>
      </c>
      <c r="O120" s="9" t="s">
        <v>28</v>
      </c>
      <c r="P120" s="9" t="s">
        <v>28</v>
      </c>
      <c r="Q120" s="9" t="s">
        <v>28</v>
      </c>
      <c r="R120" s="9" t="s">
        <v>28</v>
      </c>
      <c r="S120" s="9" t="s">
        <v>28</v>
      </c>
      <c r="T120" s="9" t="s">
        <v>28</v>
      </c>
      <c r="U120" s="9" t="s">
        <v>28</v>
      </c>
      <c r="V120" s="9" t="s">
        <v>28</v>
      </c>
      <c r="W120" s="9" t="s">
        <v>28</v>
      </c>
      <c r="X120" s="9" t="s">
        <v>28</v>
      </c>
      <c r="Y120" s="9" t="s">
        <v>28</v>
      </c>
      <c r="Z120" s="9" t="s">
        <v>28</v>
      </c>
      <c r="AA120" s="9" t="s">
        <v>59</v>
      </c>
      <c r="AB120" s="9" t="s">
        <v>28</v>
      </c>
      <c r="AC120" s="9" t="s">
        <v>28</v>
      </c>
      <c r="AD120" s="9" t="s">
        <v>28</v>
      </c>
    </row>
    <row r="121" spans="1:30" ht="12.75">
      <c r="A121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121" s="9" t="s">
        <v>59</v>
      </c>
      <c r="C121" s="9" t="s">
        <v>28</v>
      </c>
      <c r="D121" s="9" t="s">
        <v>28</v>
      </c>
      <c r="E121" s="9" t="s">
        <v>28</v>
      </c>
      <c r="F121" s="9" t="s">
        <v>28</v>
      </c>
      <c r="G121" s="9" t="s">
        <v>28</v>
      </c>
      <c r="H121" s="9" t="s">
        <v>28</v>
      </c>
      <c r="I121" s="9" t="s">
        <v>28</v>
      </c>
      <c r="J121" s="9" t="s">
        <v>28</v>
      </c>
      <c r="K121" s="9" t="s">
        <v>28</v>
      </c>
      <c r="L121" s="9" t="s">
        <v>28</v>
      </c>
      <c r="M121" s="9" t="s">
        <v>28</v>
      </c>
      <c r="N121" s="9" t="s">
        <v>28</v>
      </c>
      <c r="O121" s="9" t="s">
        <v>28</v>
      </c>
      <c r="P121" s="9" t="s">
        <v>28</v>
      </c>
      <c r="Q121" s="9" t="s">
        <v>28</v>
      </c>
      <c r="R121" s="9" t="s">
        <v>28</v>
      </c>
      <c r="S121" s="9" t="s">
        <v>28</v>
      </c>
      <c r="T121" s="9" t="s">
        <v>28</v>
      </c>
      <c r="U121" s="9" t="s">
        <v>28</v>
      </c>
      <c r="V121" s="9" t="s">
        <v>28</v>
      </c>
      <c r="W121" s="9" t="s">
        <v>28</v>
      </c>
      <c r="X121" s="9" t="s">
        <v>28</v>
      </c>
      <c r="Y121" s="9" t="s">
        <v>28</v>
      </c>
      <c r="Z121" s="9" t="s">
        <v>28</v>
      </c>
      <c r="AA121" s="9" t="s">
        <v>59</v>
      </c>
      <c r="AB121" s="9" t="s">
        <v>28</v>
      </c>
      <c r="AC121" s="9" t="s">
        <v>28</v>
      </c>
      <c r="AD121" s="9" t="s">
        <v>28</v>
      </c>
    </row>
    <row r="122" spans="1:30" ht="12.75">
      <c r="A122" s="11" t="s">
        <v>102</v>
      </c>
      <c r="B122" s="9" t="s">
        <v>59</v>
      </c>
      <c r="C122" s="9" t="s">
        <v>28</v>
      </c>
      <c r="D122" s="9" t="s">
        <v>28</v>
      </c>
      <c r="E122" s="9" t="s">
        <v>28</v>
      </c>
      <c r="F122" s="9" t="s">
        <v>28</v>
      </c>
      <c r="G122" s="9" t="s">
        <v>28</v>
      </c>
      <c r="H122" s="9" t="s">
        <v>28</v>
      </c>
      <c r="I122" s="9" t="s">
        <v>28</v>
      </c>
      <c r="J122" s="9" t="s">
        <v>28</v>
      </c>
      <c r="K122" s="9" t="s">
        <v>28</v>
      </c>
      <c r="L122" s="9" t="s">
        <v>28</v>
      </c>
      <c r="M122" s="9" t="s">
        <v>28</v>
      </c>
      <c r="N122" s="9" t="s">
        <v>28</v>
      </c>
      <c r="O122" s="9" t="s">
        <v>28</v>
      </c>
      <c r="P122" s="9" t="s">
        <v>28</v>
      </c>
      <c r="Q122" s="9" t="s">
        <v>28</v>
      </c>
      <c r="R122" s="9" t="s">
        <v>28</v>
      </c>
      <c r="S122" s="9" t="s">
        <v>28</v>
      </c>
      <c r="T122" s="9" t="s">
        <v>28</v>
      </c>
      <c r="U122" s="9" t="s">
        <v>28</v>
      </c>
      <c r="V122" s="9" t="s">
        <v>28</v>
      </c>
      <c r="W122" s="9" t="s">
        <v>28</v>
      </c>
      <c r="X122" s="9" t="s">
        <v>28</v>
      </c>
      <c r="Y122" s="9" t="s">
        <v>28</v>
      </c>
      <c r="Z122" s="9" t="s">
        <v>28</v>
      </c>
      <c r="AA122" s="9" t="s">
        <v>28</v>
      </c>
      <c r="AB122" s="9" t="s">
        <v>28</v>
      </c>
      <c r="AC122" s="9" t="s">
        <v>28</v>
      </c>
      <c r="AD122" s="9" t="s">
        <v>28</v>
      </c>
    </row>
    <row r="123" spans="1:30" ht="12.75">
      <c r="A123" s="11" t="s">
        <v>103</v>
      </c>
      <c r="B123" s="9" t="s">
        <v>59</v>
      </c>
      <c r="C123" s="9" t="s">
        <v>28</v>
      </c>
      <c r="D123" s="9" t="s">
        <v>28</v>
      </c>
      <c r="E123" s="9" t="s">
        <v>28</v>
      </c>
      <c r="F123" s="9" t="s">
        <v>28</v>
      </c>
      <c r="G123" s="9" t="s">
        <v>28</v>
      </c>
      <c r="H123" s="9" t="s">
        <v>28</v>
      </c>
      <c r="I123" s="9" t="s">
        <v>28</v>
      </c>
      <c r="J123" s="9" t="s">
        <v>28</v>
      </c>
      <c r="K123" s="9" t="s">
        <v>28</v>
      </c>
      <c r="L123" s="9" t="s">
        <v>28</v>
      </c>
      <c r="M123" s="9" t="s">
        <v>28</v>
      </c>
      <c r="N123" s="9" t="s">
        <v>28</v>
      </c>
      <c r="O123" s="9" t="s">
        <v>28</v>
      </c>
      <c r="P123" s="9" t="s">
        <v>28</v>
      </c>
      <c r="Q123" s="9" t="s">
        <v>28</v>
      </c>
      <c r="R123" s="9" t="s">
        <v>28</v>
      </c>
      <c r="S123" s="9" t="s">
        <v>28</v>
      </c>
      <c r="T123" s="9" t="s">
        <v>28</v>
      </c>
      <c r="U123" s="9" t="s">
        <v>28</v>
      </c>
      <c r="V123" s="9" t="s">
        <v>28</v>
      </c>
      <c r="W123" s="9" t="s">
        <v>28</v>
      </c>
      <c r="X123" s="9" t="s">
        <v>28</v>
      </c>
      <c r="Y123" s="9" t="s">
        <v>28</v>
      </c>
      <c r="Z123" s="9" t="s">
        <v>28</v>
      </c>
      <c r="AA123" s="9" t="s">
        <v>28</v>
      </c>
      <c r="AB123" s="9" t="s">
        <v>28</v>
      </c>
      <c r="AC123" s="9" t="s">
        <v>28</v>
      </c>
      <c r="AD123" s="9" t="s">
        <v>28</v>
      </c>
    </row>
    <row r="124" spans="1:30" ht="12.75">
      <c r="A124" s="11" t="s">
        <v>113</v>
      </c>
      <c r="B124" s="9" t="s">
        <v>59</v>
      </c>
      <c r="C124" s="9" t="s">
        <v>28</v>
      </c>
      <c r="D124" s="9" t="s">
        <v>28</v>
      </c>
      <c r="E124" s="9" t="s">
        <v>28</v>
      </c>
      <c r="F124" s="9" t="s">
        <v>28</v>
      </c>
      <c r="G124" s="9" t="s">
        <v>28</v>
      </c>
      <c r="H124" s="9" t="s">
        <v>28</v>
      </c>
      <c r="I124" s="9" t="s">
        <v>28</v>
      </c>
      <c r="J124" s="9" t="s">
        <v>28</v>
      </c>
      <c r="K124" s="9" t="s">
        <v>28</v>
      </c>
      <c r="L124" s="9" t="s">
        <v>28</v>
      </c>
      <c r="M124" s="9" t="s">
        <v>28</v>
      </c>
      <c r="N124" s="9" t="s">
        <v>28</v>
      </c>
      <c r="O124" s="9" t="s">
        <v>28</v>
      </c>
      <c r="P124" s="9" t="s">
        <v>28</v>
      </c>
      <c r="Q124" s="9" t="s">
        <v>28</v>
      </c>
      <c r="R124" s="9" t="s">
        <v>28</v>
      </c>
      <c r="S124" s="9" t="s">
        <v>28</v>
      </c>
      <c r="T124" s="9" t="s">
        <v>28</v>
      </c>
      <c r="U124" s="9" t="s">
        <v>28</v>
      </c>
      <c r="V124" s="9" t="s">
        <v>28</v>
      </c>
      <c r="W124" s="9" t="s">
        <v>28</v>
      </c>
      <c r="X124" s="9" t="s">
        <v>28</v>
      </c>
      <c r="Y124" s="9" t="s">
        <v>28</v>
      </c>
      <c r="Z124" s="9" t="s">
        <v>28</v>
      </c>
      <c r="AA124" s="9" t="s">
        <v>28</v>
      </c>
      <c r="AB124" s="9" t="s">
        <v>28</v>
      </c>
      <c r="AC124" s="9" t="s">
        <v>28</v>
      </c>
      <c r="AD124" s="9" t="s">
        <v>28</v>
      </c>
    </row>
    <row r="125" spans="1:30" ht="12.75">
      <c r="A12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B125" s="9" t="s">
        <v>59</v>
      </c>
      <c r="C125" s="9" t="s">
        <v>28</v>
      </c>
      <c r="D125" s="9" t="s">
        <v>28</v>
      </c>
      <c r="E125" s="9" t="s">
        <v>28</v>
      </c>
      <c r="F125" s="9" t="s">
        <v>28</v>
      </c>
      <c r="G125" s="9" t="s">
        <v>28</v>
      </c>
      <c r="H125" s="9" t="s">
        <v>28</v>
      </c>
      <c r="I125" s="9" t="s">
        <v>28</v>
      </c>
      <c r="J125" s="9" t="s">
        <v>28</v>
      </c>
      <c r="K125" s="9" t="s">
        <v>28</v>
      </c>
      <c r="L125" s="9" t="s">
        <v>28</v>
      </c>
      <c r="M125" s="9" t="s">
        <v>28</v>
      </c>
      <c r="N125" s="9" t="s">
        <v>28</v>
      </c>
      <c r="O125" s="9" t="s">
        <v>59</v>
      </c>
      <c r="P125" s="9" t="s">
        <v>28</v>
      </c>
      <c r="Q125" s="9" t="s">
        <v>59</v>
      </c>
      <c r="R125" s="9" t="s">
        <v>28</v>
      </c>
      <c r="S125" s="9" t="s">
        <v>28</v>
      </c>
      <c r="T125" s="9" t="s">
        <v>28</v>
      </c>
      <c r="U125" s="9" t="s">
        <v>28</v>
      </c>
      <c r="V125" s="9" t="s">
        <v>28</v>
      </c>
      <c r="W125" s="9" t="s">
        <v>28</v>
      </c>
      <c r="X125" s="9" t="s">
        <v>28</v>
      </c>
      <c r="Y125" s="9" t="s">
        <v>28</v>
      </c>
      <c r="Z125" s="9" t="s">
        <v>28</v>
      </c>
      <c r="AA125" s="9" t="s">
        <v>59</v>
      </c>
      <c r="AB125" s="9" t="s">
        <v>28</v>
      </c>
      <c r="AC125" s="9" t="s">
        <v>28</v>
      </c>
      <c r="AD125" s="9" t="s">
        <v>28</v>
      </c>
    </row>
    <row r="126" spans="1:30" ht="12.75">
      <c r="A126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126" s="9" t="s">
        <v>59</v>
      </c>
      <c r="C126" s="9" t="s">
        <v>28</v>
      </c>
      <c r="D126" s="9" t="s">
        <v>28</v>
      </c>
      <c r="E126" s="9" t="s">
        <v>28</v>
      </c>
      <c r="F126" s="9" t="s">
        <v>28</v>
      </c>
      <c r="G126" s="9" t="s">
        <v>28</v>
      </c>
      <c r="H126" s="9" t="s">
        <v>28</v>
      </c>
      <c r="I126" s="9" t="s">
        <v>28</v>
      </c>
      <c r="J126" s="9" t="s">
        <v>28</v>
      </c>
      <c r="K126" s="9" t="s">
        <v>28</v>
      </c>
      <c r="L126" s="9" t="s">
        <v>28</v>
      </c>
      <c r="M126" s="9" t="s">
        <v>28</v>
      </c>
      <c r="N126" s="9" t="s">
        <v>28</v>
      </c>
      <c r="O126" s="9" t="s">
        <v>59</v>
      </c>
      <c r="P126" s="9" t="s">
        <v>28</v>
      </c>
      <c r="Q126" s="9" t="s">
        <v>59</v>
      </c>
      <c r="R126" s="9" t="s">
        <v>28</v>
      </c>
      <c r="S126" s="9" t="s">
        <v>28</v>
      </c>
      <c r="T126" s="9" t="s">
        <v>28</v>
      </c>
      <c r="U126" s="9" t="s">
        <v>28</v>
      </c>
      <c r="V126" s="9" t="s">
        <v>28</v>
      </c>
      <c r="W126" s="9" t="s">
        <v>28</v>
      </c>
      <c r="X126" s="9" t="s">
        <v>28</v>
      </c>
      <c r="Y126" s="9" t="s">
        <v>28</v>
      </c>
      <c r="Z126" s="9" t="s">
        <v>28</v>
      </c>
      <c r="AA126" s="9" t="s">
        <v>59</v>
      </c>
      <c r="AB126" s="9" t="s">
        <v>28</v>
      </c>
      <c r="AC126" s="9" t="s">
        <v>28</v>
      </c>
      <c r="AD126" s="9" t="s">
        <v>28</v>
      </c>
    </row>
    <row r="127" spans="1:30" ht="12.75">
      <c r="A127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127" s="9" t="s">
        <v>59</v>
      </c>
      <c r="C127" s="9" t="s">
        <v>28</v>
      </c>
      <c r="D127" s="9" t="s">
        <v>28</v>
      </c>
      <c r="E127" s="9" t="s">
        <v>28</v>
      </c>
      <c r="F127" s="9" t="s">
        <v>28</v>
      </c>
      <c r="G127" s="9" t="s">
        <v>28</v>
      </c>
      <c r="H127" s="9" t="s">
        <v>28</v>
      </c>
      <c r="I127" s="9" t="s">
        <v>59</v>
      </c>
      <c r="J127" s="9" t="s">
        <v>28</v>
      </c>
      <c r="K127" s="9" t="s">
        <v>28</v>
      </c>
      <c r="L127" s="9" t="s">
        <v>59</v>
      </c>
      <c r="M127" s="9" t="s">
        <v>28</v>
      </c>
      <c r="N127" s="9" t="s">
        <v>28</v>
      </c>
      <c r="O127" s="9" t="s">
        <v>59</v>
      </c>
      <c r="P127" s="9" t="s">
        <v>28</v>
      </c>
      <c r="Q127" s="9" t="s">
        <v>59</v>
      </c>
      <c r="R127" s="9" t="s">
        <v>28</v>
      </c>
      <c r="S127" s="9" t="s">
        <v>28</v>
      </c>
      <c r="T127" s="9" t="s">
        <v>28</v>
      </c>
      <c r="U127" s="9" t="s">
        <v>28</v>
      </c>
      <c r="V127" s="9" t="s">
        <v>28</v>
      </c>
      <c r="W127" s="9" t="s">
        <v>28</v>
      </c>
      <c r="X127" s="9" t="s">
        <v>28</v>
      </c>
      <c r="Y127" s="9" t="s">
        <v>28</v>
      </c>
      <c r="Z127" s="9" t="s">
        <v>28</v>
      </c>
      <c r="AA127" s="9" t="s">
        <v>59</v>
      </c>
      <c r="AB127" s="9" t="s">
        <v>59</v>
      </c>
      <c r="AC127" s="9" t="s">
        <v>59</v>
      </c>
      <c r="AD127" s="9" t="s">
        <v>59</v>
      </c>
    </row>
    <row r="128" spans="1:30" ht="12.75">
      <c r="A128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128" s="9" t="s">
        <v>59</v>
      </c>
      <c r="C128" s="9" t="s">
        <v>28</v>
      </c>
      <c r="D128" s="9" t="s">
        <v>28</v>
      </c>
      <c r="E128" s="9" t="s">
        <v>28</v>
      </c>
      <c r="F128" s="9" t="s">
        <v>28</v>
      </c>
      <c r="G128" s="9" t="s">
        <v>28</v>
      </c>
      <c r="H128" s="9" t="s">
        <v>28</v>
      </c>
      <c r="I128" s="9" t="s">
        <v>28</v>
      </c>
      <c r="J128" s="9" t="s">
        <v>28</v>
      </c>
      <c r="K128" s="9" t="s">
        <v>28</v>
      </c>
      <c r="L128" s="9" t="s">
        <v>28</v>
      </c>
      <c r="M128" s="9" t="s">
        <v>28</v>
      </c>
      <c r="N128" s="9" t="s">
        <v>28</v>
      </c>
      <c r="O128" s="9" t="s">
        <v>59</v>
      </c>
      <c r="P128" s="9" t="s">
        <v>28</v>
      </c>
      <c r="Q128" s="9" t="s">
        <v>59</v>
      </c>
      <c r="R128" s="9" t="s">
        <v>28</v>
      </c>
      <c r="S128" s="9" t="s">
        <v>28</v>
      </c>
      <c r="T128" s="9" t="s">
        <v>28</v>
      </c>
      <c r="U128" s="9" t="s">
        <v>28</v>
      </c>
      <c r="V128" s="9" t="s">
        <v>28</v>
      </c>
      <c r="W128" s="9" t="s">
        <v>28</v>
      </c>
      <c r="X128" s="9" t="s">
        <v>28</v>
      </c>
      <c r="Y128" s="9" t="s">
        <v>28</v>
      </c>
      <c r="Z128" s="9" t="s">
        <v>28</v>
      </c>
      <c r="AA128" s="9" t="s">
        <v>59</v>
      </c>
      <c r="AB128" s="9" t="s">
        <v>28</v>
      </c>
      <c r="AC128" s="9" t="s">
        <v>28</v>
      </c>
      <c r="AD128" s="9" t="s">
        <v>28</v>
      </c>
    </row>
    <row r="129" spans="1:30" ht="12.75">
      <c r="A129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129" s="9" t="s">
        <v>59</v>
      </c>
      <c r="C129" s="9" t="s">
        <v>28</v>
      </c>
      <c r="D129" s="9" t="s">
        <v>28</v>
      </c>
      <c r="E129" s="9" t="s">
        <v>28</v>
      </c>
      <c r="F129" s="9" t="s">
        <v>28</v>
      </c>
      <c r="G129" s="9" t="s">
        <v>28</v>
      </c>
      <c r="H129" s="9" t="s">
        <v>28</v>
      </c>
      <c r="I129" s="9" t="s">
        <v>59</v>
      </c>
      <c r="J129" s="9" t="s">
        <v>28</v>
      </c>
      <c r="K129" s="9" t="s">
        <v>28</v>
      </c>
      <c r="L129" s="9" t="s">
        <v>59</v>
      </c>
      <c r="M129" s="9" t="s">
        <v>28</v>
      </c>
      <c r="N129" s="9" t="s">
        <v>28</v>
      </c>
      <c r="O129" s="9" t="s">
        <v>59</v>
      </c>
      <c r="P129" s="9" t="s">
        <v>28</v>
      </c>
      <c r="Q129" s="9" t="s">
        <v>59</v>
      </c>
      <c r="R129" s="9" t="s">
        <v>28</v>
      </c>
      <c r="S129" s="9" t="s">
        <v>28</v>
      </c>
      <c r="T129" s="9" t="s">
        <v>28</v>
      </c>
      <c r="U129" s="9" t="s">
        <v>28</v>
      </c>
      <c r="V129" s="9" t="s">
        <v>28</v>
      </c>
      <c r="W129" s="9" t="s">
        <v>28</v>
      </c>
      <c r="X129" s="9" t="s">
        <v>28</v>
      </c>
      <c r="Y129" s="9" t="s">
        <v>28</v>
      </c>
      <c r="Z129" s="9" t="s">
        <v>28</v>
      </c>
      <c r="AA129" s="9" t="s">
        <v>59</v>
      </c>
      <c r="AB129" s="9" t="s">
        <v>59</v>
      </c>
      <c r="AC129" s="9" t="s">
        <v>59</v>
      </c>
      <c r="AD129" s="9" t="s">
        <v>59</v>
      </c>
    </row>
    <row r="130" spans="1:30" ht="12.75">
      <c r="A130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130" s="9" t="s">
        <v>59</v>
      </c>
      <c r="C130" s="9" t="s">
        <v>28</v>
      </c>
      <c r="D130" s="9" t="s">
        <v>28</v>
      </c>
      <c r="E130" s="9" t="s">
        <v>28</v>
      </c>
      <c r="F130" s="9" t="s">
        <v>28</v>
      </c>
      <c r="G130" s="9" t="s">
        <v>28</v>
      </c>
      <c r="H130" s="9" t="s">
        <v>28</v>
      </c>
      <c r="I130" s="9" t="s">
        <v>28</v>
      </c>
      <c r="J130" s="9" t="s">
        <v>28</v>
      </c>
      <c r="K130" s="9" t="s">
        <v>28</v>
      </c>
      <c r="L130" s="9" t="s">
        <v>59</v>
      </c>
      <c r="M130" s="9" t="s">
        <v>28</v>
      </c>
      <c r="N130" s="9" t="s">
        <v>28</v>
      </c>
      <c r="O130" s="9" t="s">
        <v>28</v>
      </c>
      <c r="P130" s="9" t="s">
        <v>28</v>
      </c>
      <c r="Q130" s="9" t="s">
        <v>28</v>
      </c>
      <c r="R130" s="9" t="s">
        <v>28</v>
      </c>
      <c r="S130" s="9" t="s">
        <v>28</v>
      </c>
      <c r="T130" s="9" t="s">
        <v>28</v>
      </c>
      <c r="U130" s="9" t="s">
        <v>28</v>
      </c>
      <c r="V130" s="9" t="s">
        <v>28</v>
      </c>
      <c r="W130" s="9" t="s">
        <v>28</v>
      </c>
      <c r="X130" s="9" t="s">
        <v>28</v>
      </c>
      <c r="Y130" s="9" t="s">
        <v>28</v>
      </c>
      <c r="Z130" s="9" t="s">
        <v>28</v>
      </c>
      <c r="AA130" s="9" t="s">
        <v>59</v>
      </c>
      <c r="AB130" s="9" t="s">
        <v>59</v>
      </c>
      <c r="AC130" s="9" t="s">
        <v>59</v>
      </c>
      <c r="AD130" s="9" t="s">
        <v>59</v>
      </c>
    </row>
    <row r="131" spans="1:30" ht="12.75">
      <c r="A131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B131" s="9" t="s">
        <v>59</v>
      </c>
      <c r="C131" s="9" t="s">
        <v>28</v>
      </c>
      <c r="D131" s="9" t="s">
        <v>28</v>
      </c>
      <c r="E131" s="9" t="s">
        <v>28</v>
      </c>
      <c r="F131" s="9" t="s">
        <v>28</v>
      </c>
      <c r="G131" s="9" t="s">
        <v>28</v>
      </c>
      <c r="H131" s="9" t="s">
        <v>28</v>
      </c>
      <c r="I131" s="9" t="s">
        <v>28</v>
      </c>
      <c r="J131" s="9" t="s">
        <v>59</v>
      </c>
      <c r="K131" s="9" t="s">
        <v>59</v>
      </c>
      <c r="L131" s="9" t="s">
        <v>59</v>
      </c>
      <c r="M131" s="9" t="s">
        <v>28</v>
      </c>
      <c r="N131" s="9" t="s">
        <v>59</v>
      </c>
      <c r="O131" s="9" t="s">
        <v>28</v>
      </c>
      <c r="P131" s="9" t="s">
        <v>28</v>
      </c>
      <c r="Q131" s="9" t="s">
        <v>28</v>
      </c>
      <c r="R131" s="9" t="s">
        <v>28</v>
      </c>
      <c r="S131" s="9" t="s">
        <v>28</v>
      </c>
      <c r="T131" s="9" t="s">
        <v>59</v>
      </c>
      <c r="U131" s="9" t="s">
        <v>59</v>
      </c>
      <c r="V131" s="9" t="s">
        <v>28</v>
      </c>
      <c r="W131" s="9" t="s">
        <v>28</v>
      </c>
      <c r="X131" s="9" t="s">
        <v>59</v>
      </c>
      <c r="Y131" s="9" t="s">
        <v>59</v>
      </c>
      <c r="Z131" s="9" t="s">
        <v>59</v>
      </c>
      <c r="AA131" s="9" t="s">
        <v>59</v>
      </c>
      <c r="AB131" s="9" t="s">
        <v>59</v>
      </c>
      <c r="AC131" s="9" t="s">
        <v>59</v>
      </c>
      <c r="AD131" s="9" t="s">
        <v>59</v>
      </c>
    </row>
    <row r="132" spans="1:30" ht="12.75">
      <c r="A132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B132" s="9" t="s">
        <v>59</v>
      </c>
      <c r="C132" s="9" t="s">
        <v>28</v>
      </c>
      <c r="D132" s="9" t="s">
        <v>28</v>
      </c>
      <c r="E132" s="9" t="s">
        <v>28</v>
      </c>
      <c r="F132" s="9" t="s">
        <v>28</v>
      </c>
      <c r="G132" s="9" t="s">
        <v>28</v>
      </c>
      <c r="H132" s="9" t="s">
        <v>28</v>
      </c>
      <c r="I132" s="9" t="s">
        <v>28</v>
      </c>
      <c r="J132" s="9" t="s">
        <v>59</v>
      </c>
      <c r="K132" s="9" t="s">
        <v>59</v>
      </c>
      <c r="L132" s="9" t="s">
        <v>59</v>
      </c>
      <c r="M132" s="9" t="s">
        <v>28</v>
      </c>
      <c r="N132" s="9" t="s">
        <v>59</v>
      </c>
      <c r="O132" s="9" t="s">
        <v>28</v>
      </c>
      <c r="P132" s="9" t="s">
        <v>28</v>
      </c>
      <c r="Q132" s="9" t="s">
        <v>28</v>
      </c>
      <c r="R132" s="9" t="s">
        <v>28</v>
      </c>
      <c r="S132" s="9" t="s">
        <v>28</v>
      </c>
      <c r="T132" s="9" t="s">
        <v>59</v>
      </c>
      <c r="U132" s="9" t="s">
        <v>59</v>
      </c>
      <c r="V132" s="9" t="s">
        <v>28</v>
      </c>
      <c r="W132" s="9" t="s">
        <v>28</v>
      </c>
      <c r="X132" s="9" t="s">
        <v>59</v>
      </c>
      <c r="Y132" s="9" t="s">
        <v>59</v>
      </c>
      <c r="Z132" s="9" t="s">
        <v>59</v>
      </c>
      <c r="AA132" s="9" t="s">
        <v>59</v>
      </c>
      <c r="AB132" s="9" t="s">
        <v>59</v>
      </c>
      <c r="AC132" s="9" t="s">
        <v>59</v>
      </c>
      <c r="AD132" s="9" t="s">
        <v>59</v>
      </c>
    </row>
    <row r="133" spans="1:30" ht="12.75">
      <c r="A133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133" s="9" t="s">
        <v>59</v>
      </c>
      <c r="C133" s="9" t="s">
        <v>28</v>
      </c>
      <c r="D133" s="9" t="s">
        <v>28</v>
      </c>
      <c r="E133" s="9" t="s">
        <v>28</v>
      </c>
      <c r="F133" s="9" t="s">
        <v>28</v>
      </c>
      <c r="G133" s="9" t="s">
        <v>28</v>
      </c>
      <c r="H133" s="9" t="s">
        <v>28</v>
      </c>
      <c r="I133" s="9" t="s">
        <v>28</v>
      </c>
      <c r="J133" s="9" t="s">
        <v>59</v>
      </c>
      <c r="K133" s="9" t="s">
        <v>59</v>
      </c>
      <c r="L133" s="9" t="s">
        <v>59</v>
      </c>
      <c r="M133" s="9" t="s">
        <v>28</v>
      </c>
      <c r="N133" s="9" t="s">
        <v>59</v>
      </c>
      <c r="O133" s="9" t="s">
        <v>28</v>
      </c>
      <c r="P133" s="9" t="s">
        <v>28</v>
      </c>
      <c r="Q133" s="9" t="s">
        <v>28</v>
      </c>
      <c r="R133" s="9" t="s">
        <v>28</v>
      </c>
      <c r="S133" s="9" t="s">
        <v>28</v>
      </c>
      <c r="T133" s="9" t="s">
        <v>59</v>
      </c>
      <c r="U133" s="9" t="s">
        <v>59</v>
      </c>
      <c r="V133" s="9" t="s">
        <v>28</v>
      </c>
      <c r="W133" s="9" t="s">
        <v>28</v>
      </c>
      <c r="X133" s="9" t="s">
        <v>59</v>
      </c>
      <c r="Y133" s="9" t="s">
        <v>59</v>
      </c>
      <c r="Z133" s="9" t="s">
        <v>59</v>
      </c>
      <c r="AA133" s="9" t="s">
        <v>59</v>
      </c>
      <c r="AB133" s="9" t="s">
        <v>59</v>
      </c>
      <c r="AC133" s="9" t="s">
        <v>59</v>
      </c>
      <c r="AD133" s="9" t="s">
        <v>59</v>
      </c>
    </row>
    <row r="134" spans="1:30" ht="12.75">
      <c r="A134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134" s="9" t="s">
        <v>59</v>
      </c>
      <c r="C134" s="9" t="s">
        <v>28</v>
      </c>
      <c r="D134" s="9" t="s">
        <v>28</v>
      </c>
      <c r="E134" s="9" t="s">
        <v>28</v>
      </c>
      <c r="F134" s="9" t="s">
        <v>28</v>
      </c>
      <c r="G134" s="9" t="s">
        <v>28</v>
      </c>
      <c r="H134" s="9" t="s">
        <v>28</v>
      </c>
      <c r="I134" s="9" t="s">
        <v>28</v>
      </c>
      <c r="J134" s="9" t="s">
        <v>59</v>
      </c>
      <c r="K134" s="9" t="s">
        <v>59</v>
      </c>
      <c r="L134" s="9" t="s">
        <v>59</v>
      </c>
      <c r="M134" s="9" t="s">
        <v>28</v>
      </c>
      <c r="N134" s="9" t="s">
        <v>59</v>
      </c>
      <c r="O134" s="9" t="s">
        <v>28</v>
      </c>
      <c r="P134" s="9" t="s">
        <v>28</v>
      </c>
      <c r="Q134" s="9" t="s">
        <v>28</v>
      </c>
      <c r="R134" s="9" t="s">
        <v>28</v>
      </c>
      <c r="S134" s="9" t="s">
        <v>28</v>
      </c>
      <c r="T134" s="9" t="s">
        <v>59</v>
      </c>
      <c r="U134" s="9" t="s">
        <v>59</v>
      </c>
      <c r="V134" s="9" t="s">
        <v>28</v>
      </c>
      <c r="W134" s="9" t="s">
        <v>28</v>
      </c>
      <c r="X134" s="9" t="s">
        <v>59</v>
      </c>
      <c r="Y134" s="9" t="s">
        <v>59</v>
      </c>
      <c r="Z134" s="9" t="s">
        <v>59</v>
      </c>
      <c r="AA134" s="9" t="s">
        <v>59</v>
      </c>
      <c r="AB134" s="9" t="s">
        <v>59</v>
      </c>
      <c r="AC134" s="9" t="s">
        <v>59</v>
      </c>
      <c r="AD134" s="9" t="s">
        <v>59</v>
      </c>
    </row>
    <row r="135" spans="1:30" ht="12.75">
      <c r="A135" s="11" t="str">
        <f>HYPERLINK("http://www.abs.gov.au/ausstats/subscriber.nsf/LookupAttach/3415.0Data+Cubes-29.06.1148/$File/34150DS0015_2005_PSS_Migrants.xls","Personal Safety 2005")</f>
        <v>Personal Safety 2005</v>
      </c>
      <c r="B135" s="9" t="s">
        <v>59</v>
      </c>
      <c r="C135" s="9" t="s">
        <v>28</v>
      </c>
      <c r="D135" s="9" t="s">
        <v>28</v>
      </c>
      <c r="E135" s="9" t="s">
        <v>28</v>
      </c>
      <c r="F135" s="9" t="s">
        <v>28</v>
      </c>
      <c r="G135" s="9" t="s">
        <v>28</v>
      </c>
      <c r="H135" s="9" t="s">
        <v>28</v>
      </c>
      <c r="I135" s="9" t="s">
        <v>28</v>
      </c>
      <c r="J135" s="9" t="s">
        <v>28</v>
      </c>
      <c r="K135" s="9" t="s">
        <v>28</v>
      </c>
      <c r="L135" s="9" t="s">
        <v>59</v>
      </c>
      <c r="M135" s="9" t="s">
        <v>28</v>
      </c>
      <c r="N135" s="9" t="s">
        <v>28</v>
      </c>
      <c r="O135" s="9" t="s">
        <v>59</v>
      </c>
      <c r="P135" s="9" t="s">
        <v>28</v>
      </c>
      <c r="Q135" s="9" t="s">
        <v>28</v>
      </c>
      <c r="R135" s="9" t="s">
        <v>28</v>
      </c>
      <c r="S135" s="9" t="s">
        <v>28</v>
      </c>
      <c r="T135" s="9" t="s">
        <v>28</v>
      </c>
      <c r="U135" s="9" t="s">
        <v>28</v>
      </c>
      <c r="V135" s="9" t="s">
        <v>28</v>
      </c>
      <c r="W135" s="9" t="s">
        <v>28</v>
      </c>
      <c r="X135" s="9" t="s">
        <v>28</v>
      </c>
      <c r="Y135" s="9" t="s">
        <v>28</v>
      </c>
      <c r="Z135" s="9" t="s">
        <v>28</v>
      </c>
      <c r="AA135" s="9" t="s">
        <v>59</v>
      </c>
      <c r="AB135" s="9" t="s">
        <v>28</v>
      </c>
      <c r="AC135" s="9" t="s">
        <v>59</v>
      </c>
      <c r="AD135" s="9" t="s">
        <v>28</v>
      </c>
    </row>
    <row r="136" spans="1:30" ht="12.75">
      <c r="A136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136" s="9" t="s">
        <v>59</v>
      </c>
      <c r="C136" s="9" t="s">
        <v>28</v>
      </c>
      <c r="D136" s="9" t="s">
        <v>28</v>
      </c>
      <c r="E136" s="9" t="s">
        <v>28</v>
      </c>
      <c r="F136" s="9" t="s">
        <v>28</v>
      </c>
      <c r="G136" s="9" t="s">
        <v>28</v>
      </c>
      <c r="H136" s="9" t="s">
        <v>28</v>
      </c>
      <c r="I136" s="9" t="s">
        <v>28</v>
      </c>
      <c r="J136" s="9" t="s">
        <v>28</v>
      </c>
      <c r="K136" s="9" t="s">
        <v>28</v>
      </c>
      <c r="L136" s="9" t="s">
        <v>59</v>
      </c>
      <c r="M136" s="9" t="s">
        <v>28</v>
      </c>
      <c r="N136" s="9" t="s">
        <v>28</v>
      </c>
      <c r="O136" s="9" t="s">
        <v>28</v>
      </c>
      <c r="P136" s="9" t="s">
        <v>28</v>
      </c>
      <c r="Q136" s="9" t="s">
        <v>28</v>
      </c>
      <c r="R136" s="9" t="s">
        <v>28</v>
      </c>
      <c r="S136" s="9" t="s">
        <v>28</v>
      </c>
      <c r="T136" s="9" t="s">
        <v>28</v>
      </c>
      <c r="U136" s="9" t="s">
        <v>28</v>
      </c>
      <c r="V136" s="9" t="s">
        <v>28</v>
      </c>
      <c r="W136" s="9" t="s">
        <v>28</v>
      </c>
      <c r="X136" s="9" t="s">
        <v>28</v>
      </c>
      <c r="Y136" s="9" t="s">
        <v>28</v>
      </c>
      <c r="Z136" s="9" t="s">
        <v>28</v>
      </c>
      <c r="AA136" s="9" t="s">
        <v>59</v>
      </c>
      <c r="AB136" s="9" t="s">
        <v>28</v>
      </c>
      <c r="AC136" s="9" t="s">
        <v>59</v>
      </c>
      <c r="AD136" s="9" t="s">
        <v>28</v>
      </c>
    </row>
    <row r="137" spans="1:30" ht="12.75">
      <c r="A137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137" s="9" t="s">
        <v>59</v>
      </c>
      <c r="C137" s="9" t="s">
        <v>28</v>
      </c>
      <c r="D137" s="9" t="s">
        <v>28</v>
      </c>
      <c r="E137" s="9" t="s">
        <v>28</v>
      </c>
      <c r="F137" s="9" t="s">
        <v>28</v>
      </c>
      <c r="G137" s="9" t="s">
        <v>28</v>
      </c>
      <c r="H137" s="9" t="s">
        <v>28</v>
      </c>
      <c r="I137" s="9" t="s">
        <v>28</v>
      </c>
      <c r="J137" s="9" t="s">
        <v>28</v>
      </c>
      <c r="K137" s="9" t="s">
        <v>28</v>
      </c>
      <c r="L137" s="9" t="s">
        <v>59</v>
      </c>
      <c r="M137" s="9" t="s">
        <v>28</v>
      </c>
      <c r="N137" s="9" t="s">
        <v>28</v>
      </c>
      <c r="O137" s="9" t="s">
        <v>28</v>
      </c>
      <c r="P137" s="9" t="s">
        <v>28</v>
      </c>
      <c r="Q137" s="9" t="s">
        <v>28</v>
      </c>
      <c r="R137" s="9" t="s">
        <v>28</v>
      </c>
      <c r="S137" s="9" t="s">
        <v>28</v>
      </c>
      <c r="T137" s="9" t="s">
        <v>28</v>
      </c>
      <c r="U137" s="9" t="s">
        <v>28</v>
      </c>
      <c r="V137" s="9" t="s">
        <v>28</v>
      </c>
      <c r="W137" s="9" t="s">
        <v>28</v>
      </c>
      <c r="X137" s="9" t="s">
        <v>28</v>
      </c>
      <c r="Y137" s="9" t="s">
        <v>28</v>
      </c>
      <c r="Z137" s="9" t="s">
        <v>28</v>
      </c>
      <c r="AA137" s="9" t="s">
        <v>59</v>
      </c>
      <c r="AB137" s="9" t="s">
        <v>28</v>
      </c>
      <c r="AC137" s="9" t="s">
        <v>59</v>
      </c>
      <c r="AD137" s="9" t="s">
        <v>28</v>
      </c>
    </row>
    <row r="138" spans="1:30" ht="12.75">
      <c r="A138" s="11" t="str">
        <f>HYPERLINK("http://www.abs.gov.au/ausstats/subscriber.nsf/LookupAttach/4235.0Data+Cubes-22.06.164/$File/42350Do004_2015.xls","Qualifications and Work 2015")</f>
        <v>Qualifications and Work 2015</v>
      </c>
      <c r="B138" s="9" t="s">
        <v>59</v>
      </c>
      <c r="C138" s="9" t="s">
        <v>28</v>
      </c>
      <c r="D138" s="9" t="s">
        <v>28</v>
      </c>
      <c r="E138" s="9" t="s">
        <v>28</v>
      </c>
      <c r="F138" s="9" t="s">
        <v>28</v>
      </c>
      <c r="G138" s="9" t="s">
        <v>28</v>
      </c>
      <c r="H138" s="9" t="s">
        <v>28</v>
      </c>
      <c r="I138" s="9" t="s">
        <v>28</v>
      </c>
      <c r="J138" s="9" t="s">
        <v>28</v>
      </c>
      <c r="K138" s="9" t="s">
        <v>28</v>
      </c>
      <c r="L138" s="9" t="s">
        <v>59</v>
      </c>
      <c r="M138" s="9" t="s">
        <v>59</v>
      </c>
      <c r="N138" s="9" t="s">
        <v>59</v>
      </c>
      <c r="O138" s="9" t="s">
        <v>59</v>
      </c>
      <c r="P138" s="9" t="s">
        <v>59</v>
      </c>
      <c r="Q138" s="9" t="s">
        <v>59</v>
      </c>
      <c r="R138" s="9" t="s">
        <v>59</v>
      </c>
      <c r="S138" s="9" t="s">
        <v>59</v>
      </c>
      <c r="T138" s="9" t="s">
        <v>59</v>
      </c>
      <c r="U138" s="9" t="s">
        <v>59</v>
      </c>
      <c r="V138" s="9" t="s">
        <v>28</v>
      </c>
      <c r="W138" s="9" t="s">
        <v>28</v>
      </c>
      <c r="X138" s="9" t="s">
        <v>59</v>
      </c>
      <c r="Y138" s="9" t="s">
        <v>28</v>
      </c>
      <c r="Z138" s="9" t="s">
        <v>28</v>
      </c>
      <c r="AA138" s="9" t="s">
        <v>59</v>
      </c>
      <c r="AB138" s="9" t="s">
        <v>59</v>
      </c>
      <c r="AC138" s="9" t="s">
        <v>59</v>
      </c>
      <c r="AD138" s="9" t="s">
        <v>59</v>
      </c>
    </row>
    <row r="139" spans="1:30" ht="12.75">
      <c r="A139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139" s="9" t="s">
        <v>28</v>
      </c>
      <c r="C139" s="9" t="s">
        <v>28</v>
      </c>
      <c r="D139" s="9" t="s">
        <v>28</v>
      </c>
      <c r="E139" s="9" t="s">
        <v>28</v>
      </c>
      <c r="F139" s="9" t="s">
        <v>28</v>
      </c>
      <c r="G139" s="9" t="s">
        <v>28</v>
      </c>
      <c r="H139" s="9" t="s">
        <v>28</v>
      </c>
      <c r="I139" s="9" t="s">
        <v>28</v>
      </c>
      <c r="J139" s="9" t="s">
        <v>59</v>
      </c>
      <c r="K139" s="9" t="s">
        <v>28</v>
      </c>
      <c r="L139" s="9" t="s">
        <v>28</v>
      </c>
      <c r="M139" s="9" t="s">
        <v>28</v>
      </c>
      <c r="N139" s="9" t="s">
        <v>28</v>
      </c>
      <c r="O139" s="9" t="s">
        <v>59</v>
      </c>
      <c r="P139" s="9" t="s">
        <v>28</v>
      </c>
      <c r="Q139" s="9" t="s">
        <v>28</v>
      </c>
      <c r="R139" s="9" t="s">
        <v>28</v>
      </c>
      <c r="S139" s="9" t="s">
        <v>28</v>
      </c>
      <c r="T139" s="9" t="s">
        <v>59</v>
      </c>
      <c r="U139" s="9" t="s">
        <v>28</v>
      </c>
      <c r="V139" s="9" t="s">
        <v>28</v>
      </c>
      <c r="W139" s="9" t="s">
        <v>28</v>
      </c>
      <c r="X139" s="9" t="s">
        <v>59</v>
      </c>
      <c r="Y139" s="9" t="s">
        <v>59</v>
      </c>
      <c r="Z139" s="9" t="s">
        <v>28</v>
      </c>
      <c r="AA139" s="9" t="s">
        <v>59</v>
      </c>
      <c r="AB139" s="9" t="s">
        <v>59</v>
      </c>
      <c r="AC139" s="9" t="s">
        <v>59</v>
      </c>
      <c r="AD139" s="9" t="s">
        <v>59</v>
      </c>
    </row>
    <row r="140" spans="1:30" ht="12.75">
      <c r="A140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140" s="9" t="s">
        <v>59</v>
      </c>
      <c r="C140" s="9" t="s">
        <v>28</v>
      </c>
      <c r="D140" s="9" t="s">
        <v>28</v>
      </c>
      <c r="E140" s="9" t="s">
        <v>28</v>
      </c>
      <c r="F140" s="9" t="s">
        <v>28</v>
      </c>
      <c r="G140" s="9" t="s">
        <v>28</v>
      </c>
      <c r="H140" s="9" t="s">
        <v>28</v>
      </c>
      <c r="I140" s="9" t="s">
        <v>28</v>
      </c>
      <c r="J140" s="9" t="s">
        <v>28</v>
      </c>
      <c r="K140" s="9" t="s">
        <v>28</v>
      </c>
      <c r="L140" s="9" t="s">
        <v>59</v>
      </c>
      <c r="M140" s="9" t="s">
        <v>28</v>
      </c>
      <c r="N140" s="9" t="s">
        <v>28</v>
      </c>
      <c r="O140" s="9" t="s">
        <v>28</v>
      </c>
      <c r="P140" s="9" t="s">
        <v>28</v>
      </c>
      <c r="Q140" s="9" t="s">
        <v>28</v>
      </c>
      <c r="R140" s="9" t="s">
        <v>28</v>
      </c>
      <c r="S140" s="9" t="s">
        <v>28</v>
      </c>
      <c r="T140" s="9" t="s">
        <v>28</v>
      </c>
      <c r="U140" s="9" t="s">
        <v>28</v>
      </c>
      <c r="V140" s="9" t="s">
        <v>28</v>
      </c>
      <c r="W140" s="9" t="s">
        <v>28</v>
      </c>
      <c r="X140" s="9" t="s">
        <v>28</v>
      </c>
      <c r="Y140" s="9" t="s">
        <v>28</v>
      </c>
      <c r="Z140" s="9" t="s">
        <v>28</v>
      </c>
      <c r="AA140" s="9" t="s">
        <v>59</v>
      </c>
      <c r="AB140" s="9" t="s">
        <v>59</v>
      </c>
      <c r="AC140" s="9" t="s">
        <v>59</v>
      </c>
      <c r="AD140" s="9" t="s">
        <v>59</v>
      </c>
    </row>
    <row r="141" spans="1:30" ht="12.75">
      <c r="A141" s="11" t="str">
        <f>HYPERLINK("http://www.abs.gov.au/ausstats/subscriber.nsf/LookupAttach/3415.0Data+Cubes-26.07.12390/$File/34150DS0070_2011_UEW_Migrants.xls","Underemployed Workers 2011")</f>
        <v>Underemployed Workers 2011</v>
      </c>
      <c r="B141" s="9" t="s">
        <v>59</v>
      </c>
      <c r="C141" s="9" t="s">
        <v>28</v>
      </c>
      <c r="D141" s="9" t="s">
        <v>28</v>
      </c>
      <c r="E141" s="9" t="s">
        <v>28</v>
      </c>
      <c r="F141" s="9" t="s">
        <v>28</v>
      </c>
      <c r="G141" s="9" t="s">
        <v>28</v>
      </c>
      <c r="H141" s="9" t="s">
        <v>28</v>
      </c>
      <c r="I141" s="9" t="s">
        <v>28</v>
      </c>
      <c r="J141" s="9" t="s">
        <v>28</v>
      </c>
      <c r="K141" s="9" t="s">
        <v>28</v>
      </c>
      <c r="L141" s="9" t="s">
        <v>59</v>
      </c>
      <c r="M141" s="9" t="s">
        <v>28</v>
      </c>
      <c r="N141" s="9" t="s">
        <v>28</v>
      </c>
      <c r="O141" s="9" t="s">
        <v>28</v>
      </c>
      <c r="P141" s="9" t="s">
        <v>28</v>
      </c>
      <c r="Q141" s="9" t="s">
        <v>28</v>
      </c>
      <c r="R141" s="9" t="s">
        <v>28</v>
      </c>
      <c r="S141" s="9" t="s">
        <v>28</v>
      </c>
      <c r="T141" s="9" t="s">
        <v>28</v>
      </c>
      <c r="U141" s="9" t="s">
        <v>28</v>
      </c>
      <c r="V141" s="9" t="s">
        <v>28</v>
      </c>
      <c r="W141" s="9" t="s">
        <v>28</v>
      </c>
      <c r="X141" s="9" t="s">
        <v>28</v>
      </c>
      <c r="Y141" s="9" t="s">
        <v>28</v>
      </c>
      <c r="Z141" s="9" t="s">
        <v>28</v>
      </c>
      <c r="AA141" s="9" t="s">
        <v>59</v>
      </c>
      <c r="AB141" s="9" t="s">
        <v>28</v>
      </c>
      <c r="AC141" s="9" t="s">
        <v>59</v>
      </c>
      <c r="AD141" s="9" t="s">
        <v>28</v>
      </c>
    </row>
    <row r="142" spans="1:30" ht="12.75">
      <c r="A142" s="11" t="str">
        <f>HYPERLINK("http://www.abs.gov.au/ausstats/subscriber.nsf/LookupAttach/3415.0Data+Cubes-29.06.1152/$File/34150DS0036_2007_UEW_Migrants.xls","Underemployed Workers 2007")</f>
        <v>Underemployed Workers 2007</v>
      </c>
      <c r="B142" s="9" t="s">
        <v>59</v>
      </c>
      <c r="C142" s="9" t="s">
        <v>28</v>
      </c>
      <c r="D142" s="9" t="s">
        <v>28</v>
      </c>
      <c r="E142" s="9" t="s">
        <v>28</v>
      </c>
      <c r="F142" s="9" t="s">
        <v>28</v>
      </c>
      <c r="G142" s="9" t="s">
        <v>28</v>
      </c>
      <c r="H142" s="9" t="s">
        <v>28</v>
      </c>
      <c r="I142" s="9" t="s">
        <v>28</v>
      </c>
      <c r="J142" s="9" t="s">
        <v>28</v>
      </c>
      <c r="K142" s="9" t="s">
        <v>28</v>
      </c>
      <c r="L142" s="9" t="s">
        <v>59</v>
      </c>
      <c r="M142" s="9" t="s">
        <v>28</v>
      </c>
      <c r="N142" s="9" t="s">
        <v>28</v>
      </c>
      <c r="O142" s="9" t="s">
        <v>28</v>
      </c>
      <c r="P142" s="9" t="s">
        <v>28</v>
      </c>
      <c r="Q142" s="9" t="s">
        <v>28</v>
      </c>
      <c r="R142" s="9" t="s">
        <v>28</v>
      </c>
      <c r="S142" s="9" t="s">
        <v>28</v>
      </c>
      <c r="T142" s="9" t="s">
        <v>28</v>
      </c>
      <c r="U142" s="9" t="s">
        <v>28</v>
      </c>
      <c r="V142" s="9" t="s">
        <v>28</v>
      </c>
      <c r="W142" s="9" t="s">
        <v>28</v>
      </c>
      <c r="X142" s="9" t="s">
        <v>28</v>
      </c>
      <c r="Y142" s="9" t="s">
        <v>28</v>
      </c>
      <c r="Z142" s="9" t="s">
        <v>28</v>
      </c>
      <c r="AA142" s="9" t="s">
        <v>59</v>
      </c>
      <c r="AB142" s="9" t="s">
        <v>28</v>
      </c>
      <c r="AC142" s="9" t="s">
        <v>59</v>
      </c>
      <c r="AD142" s="9" t="s">
        <v>28</v>
      </c>
    </row>
    <row r="143" spans="1:30" ht="12.75">
      <c r="A143" s="11" t="str">
        <f>HYPERLINK("http://www.abs.gov.au/ausstats/subscriber.nsf/LookupAttach/3415.0Data+Cubes-29.06.1153/$File/34150DS0037_2006_Volunteers_Migrants.xls","Voluntary Work 2006")</f>
        <v>Voluntary Work 2006</v>
      </c>
      <c r="B143" s="9" t="s">
        <v>59</v>
      </c>
      <c r="C143" s="9" t="s">
        <v>28</v>
      </c>
      <c r="D143" s="9" t="s">
        <v>28</v>
      </c>
      <c r="E143" s="9" t="s">
        <v>28</v>
      </c>
      <c r="F143" s="9" t="s">
        <v>28</v>
      </c>
      <c r="G143" s="9" t="s">
        <v>28</v>
      </c>
      <c r="H143" s="9" t="s">
        <v>28</v>
      </c>
      <c r="I143" s="9" t="s">
        <v>28</v>
      </c>
      <c r="J143" s="9" t="s">
        <v>28</v>
      </c>
      <c r="K143" s="9" t="s">
        <v>28</v>
      </c>
      <c r="L143" s="9" t="s">
        <v>59</v>
      </c>
      <c r="M143" s="9" t="s">
        <v>28</v>
      </c>
      <c r="N143" s="9" t="s">
        <v>28</v>
      </c>
      <c r="O143" s="9" t="s">
        <v>59</v>
      </c>
      <c r="P143" s="9" t="s">
        <v>28</v>
      </c>
      <c r="Q143" s="9" t="s">
        <v>28</v>
      </c>
      <c r="R143" s="9" t="s">
        <v>28</v>
      </c>
      <c r="S143" s="9" t="s">
        <v>28</v>
      </c>
      <c r="T143" s="9" t="s">
        <v>28</v>
      </c>
      <c r="U143" s="9" t="s">
        <v>28</v>
      </c>
      <c r="V143" s="9" t="s">
        <v>28</v>
      </c>
      <c r="W143" s="9" t="s">
        <v>28</v>
      </c>
      <c r="X143" s="9" t="s">
        <v>28</v>
      </c>
      <c r="Y143" s="9" t="s">
        <v>28</v>
      </c>
      <c r="Z143" s="9" t="s">
        <v>28</v>
      </c>
      <c r="AA143" s="9" t="s">
        <v>59</v>
      </c>
      <c r="AB143" s="9" t="s">
        <v>59</v>
      </c>
      <c r="AC143" s="9" t="s">
        <v>59</v>
      </c>
      <c r="AD143" s="9" t="s">
        <v>59</v>
      </c>
    </row>
    <row r="144" spans="1:30" ht="12.75">
      <c r="A144" s="11" t="str">
        <f>HYPERLINK("http://www.abs.gov.au/ausstats/subscriber.nsf/LookupAttach/3415.0Data+Cubes-29.06.1155/$File/34150DS0039_2006_WTA_Migrants.xls","Working Time Arrangements 2006")</f>
        <v>Working Time Arrangements 2006</v>
      </c>
      <c r="B144" s="9" t="s">
        <v>59</v>
      </c>
      <c r="C144" s="9" t="s">
        <v>28</v>
      </c>
      <c r="D144" s="9" t="s">
        <v>28</v>
      </c>
      <c r="E144" s="9" t="s">
        <v>28</v>
      </c>
      <c r="F144" s="9" t="s">
        <v>28</v>
      </c>
      <c r="G144" s="9" t="s">
        <v>28</v>
      </c>
      <c r="H144" s="9" t="s">
        <v>28</v>
      </c>
      <c r="I144" s="9" t="s">
        <v>28</v>
      </c>
      <c r="J144" s="9" t="s">
        <v>28</v>
      </c>
      <c r="K144" s="9" t="s">
        <v>28</v>
      </c>
      <c r="L144" s="9" t="s">
        <v>59</v>
      </c>
      <c r="M144" s="9" t="s">
        <v>28</v>
      </c>
      <c r="N144" s="9" t="s">
        <v>28</v>
      </c>
      <c r="O144" s="9" t="s">
        <v>28</v>
      </c>
      <c r="P144" s="9" t="s">
        <v>28</v>
      </c>
      <c r="Q144" s="9" t="s">
        <v>28</v>
      </c>
      <c r="R144" s="9" t="s">
        <v>28</v>
      </c>
      <c r="S144" s="9" t="s">
        <v>28</v>
      </c>
      <c r="T144" s="9" t="s">
        <v>28</v>
      </c>
      <c r="U144" s="9" t="s">
        <v>28</v>
      </c>
      <c r="V144" s="9" t="s">
        <v>28</v>
      </c>
      <c r="W144" s="9" t="s">
        <v>28</v>
      </c>
      <c r="X144" s="9" t="s">
        <v>28</v>
      </c>
      <c r="Y144" s="9" t="s">
        <v>28</v>
      </c>
      <c r="Z144" s="9" t="s">
        <v>28</v>
      </c>
      <c r="AA144" s="9" t="s">
        <v>59</v>
      </c>
      <c r="AB144" s="9" t="s">
        <v>59</v>
      </c>
      <c r="AC144" s="9" t="s">
        <v>59</v>
      </c>
      <c r="AD144" s="9" t="s">
        <v>59</v>
      </c>
    </row>
    <row r="145" spans="1:30" ht="12.75">
      <c r="A14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145" s="9" t="s">
        <v>59</v>
      </c>
      <c r="C145" s="9" t="s">
        <v>28</v>
      </c>
      <c r="D145" s="9" t="s">
        <v>28</v>
      </c>
      <c r="E145" s="9" t="s">
        <v>28</v>
      </c>
      <c r="F145" s="9" t="s">
        <v>28</v>
      </c>
      <c r="G145" s="9" t="s">
        <v>28</v>
      </c>
      <c r="H145" s="9" t="s">
        <v>28</v>
      </c>
      <c r="I145" s="9" t="s">
        <v>28</v>
      </c>
      <c r="J145" s="9" t="s">
        <v>28</v>
      </c>
      <c r="K145" s="9" t="s">
        <v>28</v>
      </c>
      <c r="L145" s="9" t="s">
        <v>28</v>
      </c>
      <c r="M145" s="9" t="s">
        <v>28</v>
      </c>
      <c r="N145" s="9" t="s">
        <v>28</v>
      </c>
      <c r="O145" s="9" t="s">
        <v>28</v>
      </c>
      <c r="P145" s="9" t="s">
        <v>28</v>
      </c>
      <c r="Q145" s="9" t="s">
        <v>28</v>
      </c>
      <c r="R145" s="9" t="s">
        <v>28</v>
      </c>
      <c r="S145" s="9" t="s">
        <v>28</v>
      </c>
      <c r="T145" s="9" t="s">
        <v>28</v>
      </c>
      <c r="U145" s="9" t="s">
        <v>28</v>
      </c>
      <c r="V145" s="9" t="s">
        <v>28</v>
      </c>
      <c r="W145" s="9" t="s">
        <v>28</v>
      </c>
      <c r="X145" s="9" t="s">
        <v>28</v>
      </c>
      <c r="Y145" s="9" t="s">
        <v>28</v>
      </c>
      <c r="Z145" s="9" t="s">
        <v>28</v>
      </c>
      <c r="AA145" s="9" t="s">
        <v>59</v>
      </c>
      <c r="AB145" s="9" t="s">
        <v>59</v>
      </c>
      <c r="AC145" s="9" t="s">
        <v>28</v>
      </c>
      <c r="AD145" s="9" t="s">
        <v>59</v>
      </c>
    </row>
    <row r="148" ht="12.75">
      <c r="A148" s="5" t="s">
        <v>114</v>
      </c>
    </row>
  </sheetData>
  <sheetProtection sheet="1" formatCells="0" formatColumns="0" formatRows="0" insertColumns="0" insertRows="0" insertHyperlinks="0" deleteColumns="0" deleteRows="0"/>
  <autoFilter ref="B6:AD145"/>
  <mergeCells count="5">
    <mergeCell ref="B5:AD5"/>
    <mergeCell ref="B4:AD4"/>
    <mergeCell ref="A2:C2"/>
    <mergeCell ref="A3:D3"/>
    <mergeCell ref="A1:AD1"/>
  </mergeCells>
  <hyperlinks>
    <hyperlink ref="A18" r:id="rId1" display="Australian Census and Migrants Integrated Dataset 2011 Datacube - Australia"/>
    <hyperlink ref="A25" r:id="rId2" display="Australian Census and Migrants Integrated Dataset 2011 Datacube - Victoria"/>
    <hyperlink ref="A21" r:id="rId3" display="Australian Census and Migrants Integrated Dataset 2011 Datacube - Northern Territory"/>
    <hyperlink ref="A22" r:id="rId4" display="Australian Census and Migrants Integrated Dataset 2011 Datacube - Queensland"/>
    <hyperlink ref="A23" r:id="rId5" display="Australian Census and Migrants Integrated Dataset 2011 Datacube - South Australia"/>
    <hyperlink ref="A24" r:id="rId6" display="Australian Census and Migrants Integrated Dataset 2011 Datacube - Tasmania"/>
    <hyperlink ref="A26" r:id="rId7" display="Australian Census and Migrants Integrated Dataset 2011 Datacube - Western Australia"/>
    <hyperlink ref="A20" r:id="rId8" display="Australian Census and Migrants Integrated Dataset 2011 Datacube - New South Wales"/>
    <hyperlink ref="A19" r:id="rId9" display="Australian Census and Migrants Integrated Dataset 2011 Datacube - Australian Capital Territory"/>
    <hyperlink ref="A148" r:id="rId10" display="© Commonwealth of Australia 2011"/>
    <hyperlink ref="A61" r:id="rId11" display="Cultural and Linguistic Characteristics of People using Mental Health Services and Prescription Medications, 2011: Table 1"/>
    <hyperlink ref="A62" r:id="rId12" display="Cultural and Linguistic Characteristics of People using Mental Health Services and Prescription Medications, 2011: Table 2"/>
    <hyperlink ref="A63" r:id="rId13" display="Cultural and Linguistic Characteristics of People using Mental Health Services and Prescription Medications, 2011: Table 3"/>
    <hyperlink ref="A64" r:id="rId14" display="Cultural and Linguistic Characteristics of People using Mental Health Services and Prescription Medications, 2011: Table 4"/>
    <hyperlink ref="A65" r:id="rId15" display="Cultural and Linguistic Characteristics of People using Mental Health Services and Prescription Medications, 2011: Table 5"/>
    <hyperlink ref="A66" r:id="rId16" display="Cultural and Linguistic Characteristics of People using Mental Health Services and Prescription Medications, 2011: Table 6"/>
    <hyperlink ref="A67" r:id="rId17" display="Cultural and Linguistic Characteristics of People using Mental Health Services and Prescription Medications, 2011: Table 7"/>
    <hyperlink ref="A32" r:id="rId18" display="Births 2013"/>
    <hyperlink ref="A33" r:id="rId19" display="Births 2012 "/>
    <hyperlink ref="A9" r:id="rId20" display="Australian Census and Migrants Integrated Dataset 2016 Datacube - Australia"/>
    <hyperlink ref="A11" r:id="rId21" display="Australian Census and Migrants Integrated Dataset 2016 Datacube - New South Wales"/>
    <hyperlink ref="A16" r:id="rId22" display="Australian Census and Migrants Integrated Dataset 2016 Datacube - Victoria "/>
    <hyperlink ref="A12" r:id="rId23" display="Australian Census and Migrants Integrated Dataset 2016 Datacube - Northern Territory"/>
    <hyperlink ref="A13" r:id="rId24" display="Australian Census and Migrants Integrated Dataset 2016 Datacube - Queensland "/>
    <hyperlink ref="A14" r:id="rId25" display="Australian Census and Migrants Integrated Dataset 2016 Datacube - South Australia"/>
    <hyperlink ref="A15" r:id="rId26" display="Australian Census and Migrants Integrated Dataset 2016 Datacube - Tasmania "/>
    <hyperlink ref="A17" r:id="rId27" display="Australian Census and Migrants Integrated Dataset 2016 Datacube - Western Australia"/>
    <hyperlink ref="A124" r:id="rId28" display="Migration Australia 2016-17- State and Territoty Composition of Country of Birth "/>
    <hyperlink ref="A123" r:id="rId29" display="Migration Australia 2016-17- Estimated Resident Population by Country of Birth "/>
    <hyperlink ref="A122" r:id="rId30" display="Migration Australia 2016-17- Net Overseas Migration by Country of Birth "/>
    <hyperlink ref="A68" r:id="rId31" display="Deaths 2017"/>
    <hyperlink ref="A45" r:id="rId32" display="Causes of Death 2005"/>
    <hyperlink ref="A86" r:id="rId33" display="Education and Work 2017"/>
    <hyperlink ref="A10" r:id="rId34" display="Australian Census and Migrants Integrated Dataset 2016 Datacube - Australian Capital Territory"/>
    <hyperlink ref="A48" r:id="rId35" display="Census of Population and Housing 2016 : Reflecting Australia - Religion"/>
    <hyperlink ref="A47" r:id="rId36" display="Census of Population and Housing 2016 : Reflecting Australia - Cultural Diversity"/>
    <hyperlink ref="A113" r:id="rId37" display="Marriages and Divorces 2017"/>
    <hyperlink ref="A85" r:id="rId38" display="Education and Work 2018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geOrder="overThenDown" paperSize="9" scale="40" r:id="rId40"/>
  <headerFooter>
    <oddHeader>&amp;C&amp;A</oddHeader>
    <oddFooter>&amp;C&amp;F</oddFooter>
  </headerFooter>
  <rowBreaks count="1" manualBreakCount="1">
    <brk id="79" max="255" man="1"/>
  </rowBreaks>
  <colBreaks count="1" manualBreakCount="1">
    <brk id="15" max="65535" man="1"/>
  </colBreaks>
  <drawing r:id="rId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39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EJ1"/>
    </sheetView>
  </sheetViews>
  <sheetFormatPr defaultColWidth="11.57421875" defaultRowHeight="12.75"/>
  <cols>
    <col min="1" max="1" width="38.8515625" style="0" customWidth="1"/>
    <col min="2" max="45" width="11.57421875" style="8" customWidth="1"/>
    <col min="46" max="48" width="12.28125" style="8" customWidth="1"/>
    <col min="49" max="78" width="11.57421875" style="8" customWidth="1"/>
    <col min="79" max="84" width="12.7109375" style="8" customWidth="1"/>
    <col min="85" max="87" width="12.57421875" style="8" customWidth="1"/>
    <col min="88" max="88" width="12.421875" style="8" customWidth="1"/>
    <col min="89" max="115" width="11.57421875" style="8" customWidth="1"/>
    <col min="116" max="119" width="12.28125" style="8" customWidth="1"/>
    <col min="120" max="120" width="12.140625" style="8" customWidth="1"/>
    <col min="121" max="121" width="11.57421875" style="8" customWidth="1"/>
    <col min="122" max="122" width="12.00390625" style="8" customWidth="1"/>
    <col min="123" max="125" width="11.57421875" style="8" customWidth="1"/>
    <col min="126" max="127" width="10.7109375" style="8" customWidth="1"/>
    <col min="128" max="129" width="11.57421875" style="8" customWidth="1"/>
    <col min="130" max="130" width="12.8515625" style="8" customWidth="1"/>
    <col min="131" max="131" width="14.140625" style="8" customWidth="1"/>
    <col min="132" max="133" width="11.57421875" style="8" customWidth="1"/>
    <col min="134" max="134" width="13.7109375" style="0" customWidth="1"/>
    <col min="135" max="139" width="11.57421875" style="0" customWidth="1"/>
    <col min="140" max="140" width="11.421875" style="0" customWidth="1"/>
  </cols>
  <sheetData>
    <row r="1" spans="1:140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</row>
    <row r="2" spans="1:21" ht="22.5" customHeight="1">
      <c r="A2" s="36" t="s">
        <v>112</v>
      </c>
      <c r="B2" s="36"/>
      <c r="C2" s="36"/>
      <c r="D2" s="1"/>
      <c r="E2" s="1"/>
      <c r="F2" s="1"/>
      <c r="G2" s="1"/>
      <c r="H2" s="1"/>
      <c r="I2" s="1"/>
      <c r="J2" s="1"/>
      <c r="K2" s="1"/>
      <c r="L2" s="1"/>
      <c r="M2"/>
      <c r="N2" s="1"/>
      <c r="O2" s="1"/>
      <c r="P2" s="1"/>
      <c r="Q2" s="1"/>
      <c r="R2" s="1"/>
      <c r="S2" s="1"/>
      <c r="T2" s="1"/>
      <c r="U2" s="1"/>
    </row>
    <row r="3" spans="1:86" ht="12.7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7"/>
      <c r="O3" s="17"/>
      <c r="P3" s="17"/>
      <c r="Q3" s="17"/>
      <c r="R3" s="17"/>
      <c r="S3" s="17"/>
      <c r="T3" s="17"/>
      <c r="U3" s="17"/>
      <c r="CD3" s="21"/>
      <c r="CE3" s="21"/>
      <c r="CG3" s="7"/>
      <c r="CH3" s="7"/>
    </row>
    <row r="4" spans="1:140" ht="24" customHeight="1">
      <c r="A4" s="4" t="s">
        <v>26</v>
      </c>
      <c r="ED4" s="8"/>
      <c r="EE4" s="8"/>
      <c r="EF4" s="8"/>
      <c r="EG4" s="8"/>
      <c r="EH4" s="8"/>
      <c r="EI4" s="8"/>
      <c r="EJ4" s="8"/>
    </row>
    <row r="5" spans="1:140" s="12" customFormat="1" ht="111.7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">
        <v>115</v>
      </c>
      <c r="E5" s="11" t="s">
        <v>116</v>
      </c>
      <c r="F5" s="11" t="s">
        <v>117</v>
      </c>
      <c r="G5" s="11" t="s">
        <v>118</v>
      </c>
      <c r="H5" s="11" t="s">
        <v>119</v>
      </c>
      <c r="I5" s="11" t="s">
        <v>120</v>
      </c>
      <c r="J5" s="11" t="s">
        <v>121</v>
      </c>
      <c r="K5" s="11" t="s">
        <v>122</v>
      </c>
      <c r="L5" s="11" t="s">
        <v>107</v>
      </c>
      <c r="M5" s="11" t="s">
        <v>67</v>
      </c>
      <c r="N5" s="11" t="s">
        <v>68</v>
      </c>
      <c r="O5" s="11" t="s">
        <v>69</v>
      </c>
      <c r="P5" s="11" t="s">
        <v>70</v>
      </c>
      <c r="Q5" s="11" t="s">
        <v>71</v>
      </c>
      <c r="R5" s="11" t="s">
        <v>72</v>
      </c>
      <c r="S5" s="11" t="s">
        <v>73</v>
      </c>
      <c r="T5" s="11" t="s">
        <v>74</v>
      </c>
      <c r="U5" s="11" t="s">
        <v>75</v>
      </c>
      <c r="V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W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X5" s="11" t="str">
        <f>HYPERLINK("http://www.abs.gov.au/ausstats/subscriber.nsf/LookupAttach/3301.0Data+Cubes-13.12.176/$File/33010Do006_2016.xls","Births 2016")</f>
        <v>Births 2016</v>
      </c>
      <c r="Y5" s="16" t="str">
        <f>HYPERLINK("http://www.abs.gov.au/ausstats/subscriber.nsf/LookupAttach/3301.0Data+Cubes-08.11.166/$File/33010Do006_2015.xls","Births 2015")</f>
        <v>Births 2015</v>
      </c>
      <c r="Z5" s="16" t="str">
        <f>HYPERLINK("http://www.abs.gov.au/ausstats/subscriber.nsf/LookupAttach/3301.0Data+Cubes-29.10.159/$File/33010Do009_2014.xls","Births 2014")</f>
        <v>Births 2014</v>
      </c>
      <c r="AA5" s="16" t="s">
        <v>104</v>
      </c>
      <c r="AB5" s="16" t="s">
        <v>105</v>
      </c>
      <c r="AC5" s="16" t="str">
        <f>HYPERLINK("http://www.abs.gov.au/ausstats/subscriber.nsf/LookupAttach/3415.0Data+Cubes-23.07.1340/$File/34150DS0077_2011_Births_Migrants.xls","Births 2011")</f>
        <v>Births 2011</v>
      </c>
      <c r="AD5" s="16" t="str">
        <f>HYPERLINK("http://www.abs.gov.au/ausstats/subscriber.nsf/LookupAttach/3415.0Data+Cubes-29.11.1140/$File/34150DS0066_2010_Births_Migrants.xls","Births 2010")</f>
        <v>Births 2010</v>
      </c>
      <c r="AE5" s="11" t="str">
        <f>HYPERLINK("http://www.abs.gov.au/ausstats/subscriber.nsf/LookupAttach/3415.0Data+Cubes-29.06.115/$File/34150DS0042_2009_Births_Migrants.xls","Births 2009")</f>
        <v>Births 2009</v>
      </c>
      <c r="AF5" s="11" t="str">
        <f>HYPERLINK("http://www.abs.gov.au/ausstats/subscriber.nsf/LookupAttach/3415.0Data+Cubes-29.06.116/$File/34150DS0041_2008_Births_Migrants.xls","Births 2008")</f>
        <v>Births 2008</v>
      </c>
      <c r="AG5" s="11" t="str">
        <f>HYPERLINK("http://www.abs.gov.au/ausstats/subscriber.nsf/LookupAttach/3415.0Data+Cubes-29.06.117/$File/34150DS0040_2007_Births_Migrants.xls","Births 2007")</f>
        <v>Births 2007</v>
      </c>
      <c r="AH5" s="11" t="str">
        <f>HYPERLINK("http://www.abs.gov.au/ausstats/subscriber.nsf/LookupAttach/3415.0Data+Cubes-29.06.118/$File/34150DS0021_2006_Births_Migrants.xls","Births 2006")</f>
        <v>Births 2006</v>
      </c>
      <c r="AI5" s="11" t="str">
        <f>HYPERLINK("http://www.abs.gov.au/ausstats/subscriber.nsf/LookupAttach/3415.0Data+Cubes-26.07.1250/$File/34150DS0074_2010_Causes of Death_Migrants.xls","Causes of Death 2010")</f>
        <v>Causes of Death 2010</v>
      </c>
      <c r="AJ5" s="11" t="str">
        <f>HYPERLINK("http://www.abs.gov.au/ausstats/subscriber.nsf/LookupAttach/3415.0Data+Cubes-29.11.1150/$File/34150DS0063_2009_Causes of Death_Migrants.xls","Causes of Death 2009")</f>
        <v>Causes of Death 2009</v>
      </c>
      <c r="AK5" s="11" t="str">
        <f>HYPERLINK("http://www.abs.gov.au/ausstats/subscriber.nsf/LookupAttach/3415.0Data+Cubes-29.06.119/$File/34150DS0047_2008_Causes of Death_Migrants.xls","Causes of Death 2008")</f>
        <v>Causes of Death 2008</v>
      </c>
      <c r="AL5" s="11" t="str">
        <f>HYPERLINK("http://www.abs.gov.au/ausstats/subscriber.nsf/LookupAttach/3415.0Data+Cubes-29.06.1110/$File/34150DS0046_2007_Causes of Death_Migrants.xls","Causes of Death 2007")</f>
        <v>Causes of Death 2007</v>
      </c>
      <c r="AM5" s="11" t="str">
        <f>HYPERLINK("http://www.abs.gov.au/ausstats/subscriber.nsf/LookupAttach/3415.0Data+Cubes-29.06.1111/$File/34150DS0022_2006_Causes of Death_Migrants.xls","Causes of Death 2006")</f>
        <v>Causes of Death 2006</v>
      </c>
      <c r="AN5" s="11" t="s">
        <v>109</v>
      </c>
      <c r="AO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P5" s="11" t="s">
        <v>124</v>
      </c>
      <c r="AQ5" s="11" t="s">
        <v>125</v>
      </c>
      <c r="AR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S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T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U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AV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AW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AX5" s="11" t="str">
        <f>HYPERLINK("http://www.abs.gov.au/ausstats/subscriber.nsf/LookupAttach/3415.0Data+Cubes-29.06.1115/$File/34150DS0023_2005_Child_Care_Migrants.xls","Child Care 2005")</f>
        <v>Child Care 2005</v>
      </c>
      <c r="AY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AZ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A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B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C5" s="11" t="str">
        <f>HYPERLINK("http://www.abs.gov.au/ausstats/subscriber.nsf/LookupAttach/3415.0Data+Cubes-29.06.1117/$File/34150DS0003_2005_CSS_Migrants.xls","Crime and Safety 2005")</f>
        <v>Crime and Safety 2005</v>
      </c>
      <c r="BD5" s="11" t="s">
        <v>95</v>
      </c>
      <c r="BE5" s="11" t="s">
        <v>96</v>
      </c>
      <c r="BF5" s="11" t="s">
        <v>97</v>
      </c>
      <c r="BG5" s="11" t="s">
        <v>98</v>
      </c>
      <c r="BH5" s="11" t="s">
        <v>99</v>
      </c>
      <c r="BI5" s="11" t="s">
        <v>100</v>
      </c>
      <c r="BJ5" s="11" t="s">
        <v>101</v>
      </c>
      <c r="BK5" s="11" t="s">
        <v>108</v>
      </c>
      <c r="BL5" s="11" t="str">
        <f>HYPERLINK("http://www.abs.gov.au/ausstats/subscriber.nsf/LookupAttach/3302.0Data+Cubes-27.09.171/$File/33020Do001_2016.xls","Deaths 2016")</f>
        <v>Deaths 2016</v>
      </c>
      <c r="BM5" s="11" t="str">
        <f>HYPERLINK("http://www.abs.gov.au/ausstats/subscriber.nsf/LookupAttach/3302.0Data+Cubes-28.09.161/$File/33020Do001_2015.xls","Deaths 2015")</f>
        <v>Deaths 2015</v>
      </c>
      <c r="BN5" s="11" t="str">
        <f>HYPERLINK("http://www.abs.gov.au/ausstats/subscriber.nsf/LookupAttach/3302.0Data+Cubes-12.11.159/$File/33020Do009_2014.xls","Deaths 2014")</f>
        <v>Deaths 2014</v>
      </c>
      <c r="BO5" s="11" t="str">
        <f>HYPERLINK("http://www.abs.gov.au/ausstats/subscriber.nsf/LookupAttach/3415.0Data+Cubes-19.08.15111/$File/34150DS0083_2013_Deaths_Migrants.xls","Deaths 2013")</f>
        <v>Deaths 2013</v>
      </c>
      <c r="BP5" s="11" t="str">
        <f>HYPERLINK("http://www.abs.gov.au/ausstats/subscriber.nsf/LookupAttach/3415.0Data+Cubes-19.08.15112/$File/34150DS0082_2012_Deaths_Migrants.xls","Deaths 2012")</f>
        <v>Deaths 2012</v>
      </c>
      <c r="BQ5" s="11" t="str">
        <f>HYPERLINK("http://www.abs.gov.au/ausstats/subscriber.nsf/LookupAttach/3415.0Data+Cubes-23.07.13110/$File/34150DS0078_2011_Deaths_Migrants.xls","Deaths 2011")</f>
        <v>Deaths 2011</v>
      </c>
      <c r="BR5" s="11" t="str">
        <f>HYPERLINK("http://www.abs.gov.au/ausstats/subscriber.nsf/LookupAttach/3415.0Data+Cubes-26.07.12110/$File/34150DS0072_2010_Deaths_Migrants.xls","Deaths 2010")</f>
        <v>Deaths 2010</v>
      </c>
      <c r="BS5" s="11" t="str">
        <f>HYPERLINK("http://www.abs.gov.au/ausstats/subscriber.nsf/LookupAttach/3415.0Data+Cubes-29.06.1118/$File/34150DS0045_2009_Deaths_Migrants.xls","Deaths 2009")</f>
        <v>Deaths 2009</v>
      </c>
      <c r="BT5" s="11" t="str">
        <f>HYPERLINK("http://www.abs.gov.au/ausstats/subscriber.nsf/LookupAttach/3415.0Data+Cubes-29.06.1119/$File/34150DS0044_2008_Deaths_Migrants.xls","Deaths 2008")</f>
        <v>Deaths 2008</v>
      </c>
      <c r="BU5" s="11" t="str">
        <f>HYPERLINK("http://www.abs.gov.au/ausstats/subscriber.nsf/LookupAttach/3415.0Data+Cubes-29.06.1120/$File/34150DS0043_2007_Deaths_Migrants.xls","Deaths 2007")</f>
        <v>Deaths 2007</v>
      </c>
      <c r="BV5" s="11" t="str">
        <f>HYPERLINK("http://www.abs.gov.au/ausstats/subscriber.nsf/LookupAttach/3415.0Data+Cubes-29.06.1121/$File/34150DS0026_2006_Deaths_Migrants.xls","Deaths 2006")</f>
        <v>Deaths 2006</v>
      </c>
      <c r="BW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X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Y5" s="11" t="str">
        <f>HYPERLINK("http://www.abs.gov.au/ausstats/subscriber.nsf/LookupAttach/3415.0Data+Cubes-29.06.1123/$File/34150DS0027_2007_Divorces_Migrants.xls","Divorces 2007")</f>
        <v>Divorces 2007</v>
      </c>
      <c r="BZ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CA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CB5" s="27" t="s">
        <v>126</v>
      </c>
      <c r="CC5" s="27" t="s">
        <v>110</v>
      </c>
      <c r="CD5" s="11" t="str">
        <f>HYPERLINK("http://www.abs.gov.au/ausstats/Subscriber.nsf/LookupAttach/6227.0Data+Cubes-29.11.161/$File/62270Do001_201605.xls","Education and Work 2016")</f>
        <v>Education and Work 2016</v>
      </c>
      <c r="CE5" s="11" t="str">
        <f>HYPERLINK("http://www.abs.gov.au/ausstats/subscriber.nsf/LookupAttach/3415.0Data+Cubes-28.06.16142/$File/34150DS0088_2015_Education and Work_Migrants.xls","Education and Work 2015")</f>
        <v>Education and Work 2015</v>
      </c>
      <c r="CF5" s="11" t="str">
        <f>HYPERLINK("http://www.abs.gov.au/ausstats/subscriber.nsf/LookupAttach/3415.0Data+Cubes-19.08.15141/$File/34150DS0086_2013_Education and Work_Migrants.xls","Education and Work 2013")</f>
        <v>Education and Work 2013</v>
      </c>
      <c r="CG5" s="11" t="str">
        <f>HYPERLINK("http://www.abs.gov.au/ausstats/subscriber.nsf/LookupAttach/3415.0Data+Cubes-29.06.1125/$File/34150DS0051_2010_Education and Work_Migrants.xls","Education and Work 2010")</f>
        <v>Education and Work 2010</v>
      </c>
      <c r="CH5" s="11" t="str">
        <f>HYPERLINK("http://www.abs.gov.au/ausstats/subscriber.nsf/LookupAttach/3415.0Data+Cubes-29.06.1126/$File/34150DS0034_2007_Educ and Work_Migrants.xls","Education and Work 2007")</f>
        <v>Education and Work 2007</v>
      </c>
      <c r="CI5" s="11" t="str">
        <f>HYPERLINK("http://www.abs.gov.au/ausstats/subscriber.nsf/LookupAttach/3415.0Data+Cubes-29.06.1127/$File/34150DS0006_2006_SEW_Migrants.xls","Education and Work 2006")</f>
        <v>Education and Work 2006</v>
      </c>
      <c r="CJ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K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CL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CM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CN5" s="11" t="str">
        <f>HYPERLINK("http://www.abs.gov.au/ausstats/subscriber.nsf/LookupAttach/3415.0Data+Cubes-29.06.1131/$File/34150DS0031_2007_FOE_Migrants.xls","Forms of Employment 2007")</f>
        <v>Forms of Employment 2007</v>
      </c>
      <c r="CO5" s="11" t="str">
        <f>HYPERLINK("http://www.abs.gov.au/ausstats/subscriber.nsf/LookupAttach/3415.0Data+Cubes-19.08.15185/$File/41590do012.xls","General Social Survey 2014 Table 12")</f>
        <v>General Social Survey 2014 Table 12</v>
      </c>
      <c r="CP5" s="11" t="str">
        <f>HYPERLINK("http://www.abs.gov.au/ausstats/subscriber.nsf/LookupAttach/3415.0Data+Cubes-29.11.11190/$File/34150DS0062_2010_GSS_migrants.xls","General Social Survey 2010")</f>
        <v>General Social Survey 2010</v>
      </c>
      <c r="CQ5" s="11" t="str">
        <f>HYPERLINK("http://www.abs.gov.au/ausstats/subscriber.nsf/LookupAttach/3415.0Data+Cubes-29.06.1132/$File/34150DS0007_2006_GSS_Migrants.xls","General Social Survey 2006")</f>
        <v>General Social Survey 2006</v>
      </c>
      <c r="CR5" s="11" t="str">
        <f>HYPERLINK("http://www.abs.gov.au/ausstats/subscriber.nsf/LookupAttach/3415.0Data+Cubes-29.06.1133/$File/34150DS0008_2002_GSS_Migrants.xls","General Social Survey 2002")</f>
        <v>General Social Survey 2002</v>
      </c>
      <c r="CS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CT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CU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CV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CW5" s="11" t="str">
        <f>HYPERLINK("http://www.abs.gov.au/ausstats/subscriber.nsf/LookupAttach/3415.0Data+Cubes-29.06.1137/$File/34150DS0010_2006_JSE_Migrants.xls","Job Search Experience 2006")</f>
        <v>Job Search Experience 2006</v>
      </c>
      <c r="CX5" s="11" t="str">
        <f>HYPERLINK("http://www.abs.gov.au/ausstats/subscriber.nsf/LookupAttach/3415.0Data+Cubes-29.06.1138/$File/34150DS0011_2007_LFS_Migrants.xls","Labour Force 2007")</f>
        <v>Labour Force 2007</v>
      </c>
      <c r="CY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CZ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DA5" s="11" t="str">
        <f>HYPERLINK("http://www.abs.gov.au/ausstats/subscriber.nsf/LookupAttach/3415.0Data+Cubes-29.06.1141/$File/34150DS0052_2010_Labour_Mobility_Migrants.xls","Labour Mobility 2010")</f>
        <v>Labour Mobility 2010</v>
      </c>
      <c r="DB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DC5" s="11" t="str">
        <f>HYPERLINK("http://www.abs.gov.au/ausstats/subscriber.nsf/LookupAttach/3415.0Data+Cubes-29.06.1142/$File/34150DS0029_2007_Marriages_Migrants.xls","Marriages 2007")</f>
        <v>Marriages 2007</v>
      </c>
      <c r="DD5" s="27" t="s">
        <v>123</v>
      </c>
      <c r="DE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DF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DG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DH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DI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DJ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DK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DL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DM5" s="11" t="s">
        <v>102</v>
      </c>
      <c r="DN5" s="11" t="s">
        <v>103</v>
      </c>
      <c r="DO5" s="11" t="s">
        <v>113</v>
      </c>
      <c r="DP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DQ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DR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DS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DT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DU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DV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DW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DX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DY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DZ5" s="11" t="str">
        <f>HYPERLINK("http://www.abs.gov.au/ausstats/subscriber.nsf/LookupAttach/3415.0Data+Cubes-29.06.1148/$File/34150DS0015_2005_PSS_Migrants.xls","Personal Safety 2005")</f>
        <v>Personal Safety 2005</v>
      </c>
      <c r="EA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EB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EC5" s="11" t="str">
        <f>HYPERLINK("http://www.abs.gov.au/ausstats/subscriber.nsf/LookupAttach/4235.0Data+Cubes-22.06.164/$File/42350Do004_2015.xls","Qualifications and Work 2015")</f>
        <v>Qualifications and Work 2015</v>
      </c>
      <c r="ED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EE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EF5" s="11" t="str">
        <f>HYPERLINK("http://www.abs.gov.au/ausstats/subscriber.nsf/LookupAttach/3415.0Data+Cubes-26.07.12390/$File/34150DS0070_2011_UEW_Migrants.xls","Underemployed Workers 2011")</f>
        <v>Underemployed Workers 2011</v>
      </c>
      <c r="EG5" s="11" t="str">
        <f>HYPERLINK("http://www.abs.gov.au/ausstats/subscriber.nsf/LookupAttach/3415.0Data+Cubes-29.06.1152/$File/34150DS0036_2007_UEW_Migrants.xls","Underemployed Workers 2007")</f>
        <v>Underemployed Workers 2007</v>
      </c>
      <c r="EH5" s="11" t="str">
        <f>HYPERLINK("http://www.abs.gov.au/ausstats/subscriber.nsf/LookupAttach/3415.0Data+Cubes-29.06.1153/$File/34150DS0037_2006_Volunteers_Migrants.xls","Voluntary Work 2006")</f>
        <v>Voluntary Work 2006</v>
      </c>
      <c r="EI5" s="11" t="str">
        <f>HYPERLINK("http://www.abs.gov.au/ausstats/subscriber.nsf/LookupAttach/3415.0Data+Cubes-29.06.1155/$File/34150DS0039_2006_WTA_Migrants.xls","Working Time Arrangements 2006")</f>
        <v>Working Time Arrangements 2006</v>
      </c>
      <c r="EJ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40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59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59</v>
      </c>
      <c r="DS6" s="9" t="s">
        <v>59</v>
      </c>
      <c r="DT6" s="9" t="s">
        <v>59</v>
      </c>
      <c r="DU6" s="9" t="s">
        <v>59</v>
      </c>
      <c r="DV6" s="9" t="s">
        <v>59</v>
      </c>
      <c r="DW6" s="9" t="s">
        <v>59</v>
      </c>
      <c r="DX6" s="9" t="s">
        <v>59</v>
      </c>
      <c r="DY6" s="9" t="s">
        <v>59</v>
      </c>
      <c r="DZ6" s="9" t="s">
        <v>59</v>
      </c>
      <c r="EA6" s="9" t="s">
        <v>59</v>
      </c>
      <c r="EB6" s="9" t="s">
        <v>59</v>
      </c>
      <c r="EC6" s="9" t="s">
        <v>59</v>
      </c>
      <c r="ED6" s="9" t="s">
        <v>28</v>
      </c>
      <c r="EE6" s="9" t="s">
        <v>59</v>
      </c>
      <c r="EF6" s="9" t="s">
        <v>59</v>
      </c>
      <c r="EG6" s="9" t="s">
        <v>59</v>
      </c>
      <c r="EH6" s="9" t="s">
        <v>59</v>
      </c>
      <c r="EI6" s="9" t="s">
        <v>59</v>
      </c>
      <c r="EJ6" s="9" t="s">
        <v>59</v>
      </c>
    </row>
    <row r="7" spans="1:140" ht="12.75">
      <c r="A7" s="3" t="s">
        <v>29</v>
      </c>
      <c r="B7" s="9" t="s">
        <v>28</v>
      </c>
      <c r="C7" s="9" t="s">
        <v>28</v>
      </c>
      <c r="D7" s="9" t="s">
        <v>59</v>
      </c>
      <c r="E7" s="9" t="s">
        <v>59</v>
      </c>
      <c r="F7" s="9" t="s">
        <v>59</v>
      </c>
      <c r="G7" s="9" t="s">
        <v>59</v>
      </c>
      <c r="H7" s="9" t="s">
        <v>59</v>
      </c>
      <c r="I7" s="9" t="s">
        <v>59</v>
      </c>
      <c r="J7" s="9" t="s">
        <v>59</v>
      </c>
      <c r="K7" s="9" t="s">
        <v>59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59</v>
      </c>
      <c r="Y7" s="9" t="s">
        <v>59</v>
      </c>
      <c r="Z7" s="9" t="s">
        <v>59</v>
      </c>
      <c r="AA7" s="9" t="s">
        <v>59</v>
      </c>
      <c r="AB7" s="9" t="s">
        <v>59</v>
      </c>
      <c r="AC7" s="9" t="s">
        <v>59</v>
      </c>
      <c r="AD7" s="9" t="s">
        <v>59</v>
      </c>
      <c r="AE7" s="9" t="s">
        <v>59</v>
      </c>
      <c r="AF7" s="9" t="s">
        <v>59</v>
      </c>
      <c r="AG7" s="9" t="s">
        <v>59</v>
      </c>
      <c r="AH7" s="9" t="s">
        <v>59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59</v>
      </c>
      <c r="AP7" s="9" t="s">
        <v>59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28</v>
      </c>
      <c r="BB7" s="9" t="s">
        <v>28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59</v>
      </c>
      <c r="CA7" s="9" t="s">
        <v>59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28</v>
      </c>
      <c r="CP7" s="9" t="s">
        <v>28</v>
      </c>
      <c r="CQ7" s="9" t="s">
        <v>28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28</v>
      </c>
      <c r="DB7" s="9" t="s">
        <v>28</v>
      </c>
      <c r="DC7" s="9" t="s">
        <v>28</v>
      </c>
      <c r="DD7" s="9" t="s">
        <v>28</v>
      </c>
      <c r="DE7" s="9" t="s">
        <v>28</v>
      </c>
      <c r="DF7" s="9" t="s">
        <v>28</v>
      </c>
      <c r="DG7" s="9" t="s">
        <v>28</v>
      </c>
      <c r="DH7" s="9" t="s">
        <v>28</v>
      </c>
      <c r="DI7" s="9" t="s">
        <v>28</v>
      </c>
      <c r="DJ7" s="9" t="s">
        <v>28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28</v>
      </c>
      <c r="DQ7" s="9" t="s">
        <v>28</v>
      </c>
      <c r="DR7" s="9" t="s">
        <v>28</v>
      </c>
      <c r="DS7" s="9" t="s">
        <v>28</v>
      </c>
      <c r="DT7" s="9" t="s">
        <v>28</v>
      </c>
      <c r="DU7" s="9" t="s">
        <v>28</v>
      </c>
      <c r="DV7" s="9" t="s">
        <v>28</v>
      </c>
      <c r="DW7" s="9" t="s">
        <v>28</v>
      </c>
      <c r="DX7" s="9" t="s">
        <v>28</v>
      </c>
      <c r="DY7" s="9" t="s">
        <v>28</v>
      </c>
      <c r="DZ7" s="9" t="s">
        <v>28</v>
      </c>
      <c r="EA7" s="9" t="s">
        <v>28</v>
      </c>
      <c r="EB7" s="9" t="s">
        <v>28</v>
      </c>
      <c r="EC7" s="9" t="s">
        <v>28</v>
      </c>
      <c r="ED7" s="9" t="s">
        <v>28</v>
      </c>
      <c r="EE7" s="9" t="s">
        <v>28</v>
      </c>
      <c r="EF7" s="9" t="s">
        <v>28</v>
      </c>
      <c r="EG7" s="9" t="s">
        <v>28</v>
      </c>
      <c r="EH7" s="9" t="s">
        <v>28</v>
      </c>
      <c r="EI7" s="9" t="s">
        <v>28</v>
      </c>
      <c r="EJ7" s="9" t="s">
        <v>28</v>
      </c>
    </row>
    <row r="8" spans="1:140" ht="12.75">
      <c r="A8" s="3" t="s">
        <v>30</v>
      </c>
      <c r="B8" s="9" t="s">
        <v>28</v>
      </c>
      <c r="C8" s="9" t="s">
        <v>28</v>
      </c>
      <c r="D8" s="9" t="s">
        <v>59</v>
      </c>
      <c r="E8" s="9" t="s">
        <v>59</v>
      </c>
      <c r="F8" s="9" t="s">
        <v>59</v>
      </c>
      <c r="G8" s="9" t="s">
        <v>59</v>
      </c>
      <c r="H8" s="9" t="s">
        <v>59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59</v>
      </c>
      <c r="Y8" s="9" t="s">
        <v>59</v>
      </c>
      <c r="Z8" s="9" t="s">
        <v>59</v>
      </c>
      <c r="AA8" s="9" t="s">
        <v>59</v>
      </c>
      <c r="AB8" s="9" t="s">
        <v>59</v>
      </c>
      <c r="AC8" s="9" t="s">
        <v>59</v>
      </c>
      <c r="AD8" s="9" t="s">
        <v>59</v>
      </c>
      <c r="AE8" s="9" t="s">
        <v>59</v>
      </c>
      <c r="AF8" s="9" t="s">
        <v>59</v>
      </c>
      <c r="AG8" s="9" t="s">
        <v>59</v>
      </c>
      <c r="AH8" s="9" t="s">
        <v>59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59</v>
      </c>
      <c r="AP8" s="9" t="s">
        <v>59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59</v>
      </c>
      <c r="CA8" s="9" t="s">
        <v>59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28</v>
      </c>
      <c r="CP8" s="9" t="s">
        <v>28</v>
      </c>
      <c r="CQ8" s="9" t="s">
        <v>28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28</v>
      </c>
      <c r="DB8" s="9" t="s">
        <v>28</v>
      </c>
      <c r="DC8" s="9" t="s">
        <v>28</v>
      </c>
      <c r="DD8" s="9" t="s">
        <v>28</v>
      </c>
      <c r="DE8" s="9" t="s">
        <v>28</v>
      </c>
      <c r="DF8" s="9" t="s">
        <v>28</v>
      </c>
      <c r="DG8" s="9" t="s">
        <v>28</v>
      </c>
      <c r="DH8" s="9" t="s">
        <v>28</v>
      </c>
      <c r="DI8" s="9" t="s">
        <v>28</v>
      </c>
      <c r="DJ8" s="9" t="s">
        <v>28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28</v>
      </c>
      <c r="DQ8" s="9" t="s">
        <v>28</v>
      </c>
      <c r="DR8" s="9" t="s">
        <v>28</v>
      </c>
      <c r="DS8" s="9" t="s">
        <v>28</v>
      </c>
      <c r="DT8" s="9" t="s">
        <v>28</v>
      </c>
      <c r="DU8" s="9" t="s">
        <v>28</v>
      </c>
      <c r="DV8" s="9" t="s">
        <v>28</v>
      </c>
      <c r="DW8" s="9" t="s">
        <v>28</v>
      </c>
      <c r="DX8" s="9" t="s">
        <v>28</v>
      </c>
      <c r="DY8" s="9" t="s">
        <v>28</v>
      </c>
      <c r="DZ8" s="9" t="s">
        <v>28</v>
      </c>
      <c r="EA8" s="9" t="s">
        <v>28</v>
      </c>
      <c r="EB8" s="9" t="s">
        <v>28</v>
      </c>
      <c r="EC8" s="9" t="s">
        <v>28</v>
      </c>
      <c r="ED8" s="9" t="s">
        <v>28</v>
      </c>
      <c r="EE8" s="9" t="s">
        <v>28</v>
      </c>
      <c r="EF8" s="9" t="s">
        <v>28</v>
      </c>
      <c r="EG8" s="9" t="s">
        <v>28</v>
      </c>
      <c r="EH8" s="9" t="s">
        <v>28</v>
      </c>
      <c r="EI8" s="9" t="s">
        <v>28</v>
      </c>
      <c r="EJ8" s="9" t="s">
        <v>28</v>
      </c>
    </row>
    <row r="9" spans="1:14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59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28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  <c r="DS9" s="9" t="s">
        <v>28</v>
      </c>
      <c r="DT9" s="9" t="s">
        <v>28</v>
      </c>
      <c r="DU9" s="9" t="s">
        <v>28</v>
      </c>
      <c r="DV9" s="9" t="s">
        <v>28</v>
      </c>
      <c r="DW9" s="9" t="s">
        <v>28</v>
      </c>
      <c r="DX9" s="9" t="s">
        <v>28</v>
      </c>
      <c r="DY9" s="9" t="s">
        <v>28</v>
      </c>
      <c r="DZ9" s="9" t="s">
        <v>28</v>
      </c>
      <c r="EA9" s="9" t="s">
        <v>28</v>
      </c>
      <c r="EB9" s="9" t="s">
        <v>28</v>
      </c>
      <c r="EC9" s="9" t="s">
        <v>28</v>
      </c>
      <c r="ED9" s="9" t="s">
        <v>28</v>
      </c>
      <c r="EE9" s="9" t="s">
        <v>28</v>
      </c>
      <c r="EF9" s="9" t="s">
        <v>28</v>
      </c>
      <c r="EG9" s="9" t="s">
        <v>28</v>
      </c>
      <c r="EH9" s="9" t="s">
        <v>28</v>
      </c>
      <c r="EI9" s="9" t="s">
        <v>28</v>
      </c>
      <c r="EJ9" s="9" t="s">
        <v>28</v>
      </c>
    </row>
    <row r="10" spans="1:14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59</v>
      </c>
      <c r="N10" s="9" t="s">
        <v>59</v>
      </c>
      <c r="O10" s="9" t="s">
        <v>59</v>
      </c>
      <c r="P10" s="9" t="s">
        <v>59</v>
      </c>
      <c r="Q10" s="9" t="s">
        <v>59</v>
      </c>
      <c r="R10" s="9" t="s">
        <v>59</v>
      </c>
      <c r="S10" s="9" t="s">
        <v>59</v>
      </c>
      <c r="T10" s="9" t="s">
        <v>59</v>
      </c>
      <c r="U10" s="9" t="s">
        <v>59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59</v>
      </c>
      <c r="AS10" s="9" t="s">
        <v>59</v>
      </c>
      <c r="AT10" s="9" t="s">
        <v>59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59</v>
      </c>
      <c r="BE10" s="9" t="s">
        <v>59</v>
      </c>
      <c r="BF10" s="9" t="s">
        <v>59</v>
      </c>
      <c r="BG10" s="9" t="s">
        <v>59</v>
      </c>
      <c r="BH10" s="9" t="s">
        <v>59</v>
      </c>
      <c r="BI10" s="9" t="s">
        <v>59</v>
      </c>
      <c r="BJ10" s="9" t="s">
        <v>59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28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28</v>
      </c>
      <c r="DS10" s="9" t="s">
        <v>28</v>
      </c>
      <c r="DT10" s="9" t="s">
        <v>28</v>
      </c>
      <c r="DU10" s="9" t="s">
        <v>28</v>
      </c>
      <c r="DV10" s="9" t="s">
        <v>28</v>
      </c>
      <c r="DW10" s="9" t="s">
        <v>28</v>
      </c>
      <c r="DX10" s="9" t="s">
        <v>28</v>
      </c>
      <c r="DY10" s="9" t="s">
        <v>28</v>
      </c>
      <c r="DZ10" s="9" t="s">
        <v>28</v>
      </c>
      <c r="EA10" s="9" t="s">
        <v>28</v>
      </c>
      <c r="EB10" s="9" t="s">
        <v>28</v>
      </c>
      <c r="EC10" s="9" t="s">
        <v>28</v>
      </c>
      <c r="ED10" s="9" t="s">
        <v>28</v>
      </c>
      <c r="EE10" s="9" t="s">
        <v>28</v>
      </c>
      <c r="EF10" s="9" t="s">
        <v>28</v>
      </c>
      <c r="EG10" s="9" t="s">
        <v>28</v>
      </c>
      <c r="EH10" s="9" t="s">
        <v>28</v>
      </c>
      <c r="EI10" s="9" t="s">
        <v>28</v>
      </c>
      <c r="EJ10" s="9" t="s">
        <v>28</v>
      </c>
    </row>
    <row r="11" spans="1:14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59</v>
      </c>
      <c r="N11" s="9" t="s">
        <v>59</v>
      </c>
      <c r="O11" s="9" t="s">
        <v>59</v>
      </c>
      <c r="P11" s="9" t="s">
        <v>59</v>
      </c>
      <c r="Q11" s="9" t="s">
        <v>59</v>
      </c>
      <c r="R11" s="9" t="s">
        <v>59</v>
      </c>
      <c r="S11" s="9" t="s">
        <v>59</v>
      </c>
      <c r="T11" s="9" t="s">
        <v>59</v>
      </c>
      <c r="U11" s="9" t="s">
        <v>59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59</v>
      </c>
      <c r="AS11" s="9" t="s">
        <v>59</v>
      </c>
      <c r="AT11" s="9" t="s">
        <v>59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59</v>
      </c>
      <c r="BE11" s="9" t="s">
        <v>59</v>
      </c>
      <c r="BF11" s="9" t="s">
        <v>59</v>
      </c>
      <c r="BG11" s="9" t="s">
        <v>59</v>
      </c>
      <c r="BH11" s="9" t="s">
        <v>59</v>
      </c>
      <c r="BI11" s="9" t="s">
        <v>59</v>
      </c>
      <c r="BJ11" s="9" t="s">
        <v>59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28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28</v>
      </c>
      <c r="DS11" s="9" t="s">
        <v>28</v>
      </c>
      <c r="DT11" s="9" t="s">
        <v>28</v>
      </c>
      <c r="DU11" s="9" t="s">
        <v>28</v>
      </c>
      <c r="DV11" s="9" t="s">
        <v>28</v>
      </c>
      <c r="DW11" s="9" t="s">
        <v>28</v>
      </c>
      <c r="DX11" s="9" t="s">
        <v>28</v>
      </c>
      <c r="DY11" s="9" t="s">
        <v>28</v>
      </c>
      <c r="DZ11" s="9" t="s">
        <v>28</v>
      </c>
      <c r="EA11" s="9" t="s">
        <v>28</v>
      </c>
      <c r="EB11" s="9" t="s">
        <v>28</v>
      </c>
      <c r="EC11" s="9" t="s">
        <v>28</v>
      </c>
      <c r="ED11" s="9" t="s">
        <v>28</v>
      </c>
      <c r="EE11" s="9" t="s">
        <v>28</v>
      </c>
      <c r="EF11" s="9" t="s">
        <v>28</v>
      </c>
      <c r="EG11" s="9" t="s">
        <v>28</v>
      </c>
      <c r="EH11" s="9" t="s">
        <v>28</v>
      </c>
      <c r="EI11" s="9" t="s">
        <v>28</v>
      </c>
      <c r="EJ11" s="9" t="s">
        <v>28</v>
      </c>
    </row>
    <row r="12" spans="1:140" ht="12.75">
      <c r="A12" s="3" t="s">
        <v>63</v>
      </c>
      <c r="B12" s="9" t="s">
        <v>28</v>
      </c>
      <c r="C12" s="9" t="s">
        <v>28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59</v>
      </c>
      <c r="P12" s="9" t="s">
        <v>59</v>
      </c>
      <c r="Q12" s="9" t="s">
        <v>59</v>
      </c>
      <c r="R12" s="9" t="s">
        <v>59</v>
      </c>
      <c r="S12" s="9" t="s">
        <v>59</v>
      </c>
      <c r="T12" s="9" t="s">
        <v>59</v>
      </c>
      <c r="U12" s="9" t="s">
        <v>59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59</v>
      </c>
      <c r="AP12" s="9" t="s">
        <v>28</v>
      </c>
      <c r="AQ12" s="9" t="s">
        <v>28</v>
      </c>
      <c r="AR12" s="9" t="s">
        <v>59</v>
      </c>
      <c r="AS12" s="9" t="s">
        <v>59</v>
      </c>
      <c r="AT12" s="9" t="s">
        <v>59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59</v>
      </c>
      <c r="BE12" s="9" t="s">
        <v>59</v>
      </c>
      <c r="BF12" s="9" t="s">
        <v>59</v>
      </c>
      <c r="BG12" s="9" t="s">
        <v>59</v>
      </c>
      <c r="BH12" s="9" t="s">
        <v>59</v>
      </c>
      <c r="BI12" s="9" t="s">
        <v>59</v>
      </c>
      <c r="BJ12" s="9" t="s">
        <v>59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28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28</v>
      </c>
      <c r="DS12" s="9" t="s">
        <v>28</v>
      </c>
      <c r="DT12" s="9" t="s">
        <v>28</v>
      </c>
      <c r="DU12" s="9" t="s">
        <v>28</v>
      </c>
      <c r="DV12" s="9" t="s">
        <v>28</v>
      </c>
      <c r="DW12" s="9" t="s">
        <v>28</v>
      </c>
      <c r="DX12" s="9" t="s">
        <v>28</v>
      </c>
      <c r="DY12" s="9" t="s">
        <v>28</v>
      </c>
      <c r="DZ12" s="9" t="s">
        <v>28</v>
      </c>
      <c r="EA12" s="9" t="s">
        <v>28</v>
      </c>
      <c r="EB12" s="9" t="s">
        <v>28</v>
      </c>
      <c r="EC12" s="9" t="s">
        <v>28</v>
      </c>
      <c r="ED12" s="9" t="s">
        <v>28</v>
      </c>
      <c r="EE12" s="9" t="s">
        <v>28</v>
      </c>
      <c r="EF12" s="9" t="s">
        <v>28</v>
      </c>
      <c r="EG12" s="9" t="s">
        <v>28</v>
      </c>
      <c r="EH12" s="9" t="s">
        <v>28</v>
      </c>
      <c r="EI12" s="9" t="s">
        <v>28</v>
      </c>
      <c r="EJ12" s="9" t="s">
        <v>28</v>
      </c>
    </row>
    <row r="13" spans="1:14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59</v>
      </c>
      <c r="DA13" s="9" t="s">
        <v>28</v>
      </c>
      <c r="DB13" s="9" t="s">
        <v>28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28</v>
      </c>
      <c r="DN13" s="9" t="s">
        <v>28</v>
      </c>
      <c r="DO13" s="9" t="s">
        <v>28</v>
      </c>
      <c r="DP13" s="9" t="s">
        <v>28</v>
      </c>
      <c r="DQ13" s="9" t="s">
        <v>28</v>
      </c>
      <c r="DR13" s="9" t="s">
        <v>59</v>
      </c>
      <c r="DS13" s="9" t="s">
        <v>28</v>
      </c>
      <c r="DT13" s="9" t="s">
        <v>59</v>
      </c>
      <c r="DU13" s="9" t="s">
        <v>28</v>
      </c>
      <c r="DV13" s="9" t="s">
        <v>28</v>
      </c>
      <c r="DW13" s="9" t="s">
        <v>28</v>
      </c>
      <c r="DX13" s="9" t="s">
        <v>28</v>
      </c>
      <c r="DY13" s="9" t="s">
        <v>28</v>
      </c>
      <c r="DZ13" s="9" t="s">
        <v>28</v>
      </c>
      <c r="EA13" s="9" t="s">
        <v>28</v>
      </c>
      <c r="EB13" s="9" t="s">
        <v>28</v>
      </c>
      <c r="EC13" s="9" t="s">
        <v>28</v>
      </c>
      <c r="ED13" s="9" t="s">
        <v>28</v>
      </c>
      <c r="EE13" s="9" t="s">
        <v>28</v>
      </c>
      <c r="EF13" s="9" t="s">
        <v>28</v>
      </c>
      <c r="EG13" s="9" t="s">
        <v>28</v>
      </c>
      <c r="EH13" s="9" t="s">
        <v>28</v>
      </c>
      <c r="EI13" s="9" t="s">
        <v>28</v>
      </c>
      <c r="EJ13" s="9" t="s">
        <v>28</v>
      </c>
    </row>
    <row r="14" spans="1:140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  <c r="T14" s="9" t="s">
        <v>59</v>
      </c>
      <c r="U14" s="9" t="s">
        <v>59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59</v>
      </c>
      <c r="AV14" s="9" t="s">
        <v>59</v>
      </c>
      <c r="AW14" s="9" t="s">
        <v>59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28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59</v>
      </c>
      <c r="CC14" s="9" t="s">
        <v>59</v>
      </c>
      <c r="CD14" s="9" t="s">
        <v>59</v>
      </c>
      <c r="CE14" s="9" t="s">
        <v>59</v>
      </c>
      <c r="CF14" s="9" t="s">
        <v>59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28</v>
      </c>
      <c r="CN14" s="9" t="s">
        <v>28</v>
      </c>
      <c r="CO14" s="9" t="s">
        <v>59</v>
      </c>
      <c r="CP14" s="9" t="s">
        <v>59</v>
      </c>
      <c r="CQ14" s="9" t="s">
        <v>59</v>
      </c>
      <c r="CR14" s="9" t="s">
        <v>28</v>
      </c>
      <c r="CS14" s="9" t="s">
        <v>28</v>
      </c>
      <c r="CT14" s="9" t="s">
        <v>28</v>
      </c>
      <c r="CU14" s="9" t="s">
        <v>28</v>
      </c>
      <c r="CV14" s="9" t="s">
        <v>28</v>
      </c>
      <c r="CW14" s="9" t="s">
        <v>28</v>
      </c>
      <c r="CX14" s="9" t="s">
        <v>28</v>
      </c>
      <c r="CY14" s="9" t="s">
        <v>59</v>
      </c>
      <c r="CZ14" s="9" t="s">
        <v>59</v>
      </c>
      <c r="DA14" s="9" t="s">
        <v>28</v>
      </c>
      <c r="DB14" s="9" t="s">
        <v>28</v>
      </c>
      <c r="DC14" s="9" t="s">
        <v>28</v>
      </c>
      <c r="DD14" s="9" t="s">
        <v>28</v>
      </c>
      <c r="DE14" s="9" t="s">
        <v>28</v>
      </c>
      <c r="DF14" s="9" t="s">
        <v>28</v>
      </c>
      <c r="DG14" s="9" t="s">
        <v>28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28</v>
      </c>
      <c r="DM14" s="9" t="s">
        <v>28</v>
      </c>
      <c r="DN14" s="9" t="s">
        <v>28</v>
      </c>
      <c r="DO14" s="9" t="s">
        <v>28</v>
      </c>
      <c r="DP14" s="9" t="s">
        <v>28</v>
      </c>
      <c r="DQ14" s="9" t="s">
        <v>28</v>
      </c>
      <c r="DR14" s="9" t="s">
        <v>28</v>
      </c>
      <c r="DS14" s="9" t="s">
        <v>28</v>
      </c>
      <c r="DT14" s="9" t="s">
        <v>28</v>
      </c>
      <c r="DU14" s="9" t="s">
        <v>28</v>
      </c>
      <c r="DV14" s="9" t="s">
        <v>59</v>
      </c>
      <c r="DW14" s="9" t="s">
        <v>59</v>
      </c>
      <c r="DX14" s="9" t="s">
        <v>59</v>
      </c>
      <c r="DY14" s="9" t="s">
        <v>59</v>
      </c>
      <c r="DZ14" s="9" t="s">
        <v>28</v>
      </c>
      <c r="EA14" s="9" t="s">
        <v>28</v>
      </c>
      <c r="EB14" s="9" t="s">
        <v>28</v>
      </c>
      <c r="EC14" s="9" t="s">
        <v>28</v>
      </c>
      <c r="ED14" s="9" t="s">
        <v>59</v>
      </c>
      <c r="EE14" s="9" t="s">
        <v>28</v>
      </c>
      <c r="EF14" s="9" t="s">
        <v>28</v>
      </c>
      <c r="EG14" s="9" t="s">
        <v>28</v>
      </c>
      <c r="EH14" s="9" t="s">
        <v>28</v>
      </c>
      <c r="EI14" s="9" t="s">
        <v>28</v>
      </c>
      <c r="EJ14" s="9" t="s">
        <v>28</v>
      </c>
    </row>
    <row r="15" spans="1:14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59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28</v>
      </c>
      <c r="CL15" s="9" t="s">
        <v>28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59</v>
      </c>
      <c r="CZ15" s="9" t="s">
        <v>59</v>
      </c>
      <c r="DA15" s="9" t="s">
        <v>28</v>
      </c>
      <c r="DB15" s="9" t="s">
        <v>28</v>
      </c>
      <c r="DC15" s="9" t="s">
        <v>28</v>
      </c>
      <c r="DD15" s="9" t="s">
        <v>28</v>
      </c>
      <c r="DE15" s="9" t="s">
        <v>28</v>
      </c>
      <c r="DF15" s="9" t="s">
        <v>28</v>
      </c>
      <c r="DG15" s="9" t="s">
        <v>28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28</v>
      </c>
      <c r="DN15" s="9" t="s">
        <v>28</v>
      </c>
      <c r="DO15" s="9" t="s">
        <v>28</v>
      </c>
      <c r="DP15" s="9" t="s">
        <v>28</v>
      </c>
      <c r="DQ15" s="9" t="s">
        <v>28</v>
      </c>
      <c r="DR15" s="9" t="s">
        <v>28</v>
      </c>
      <c r="DS15" s="9" t="s">
        <v>28</v>
      </c>
      <c r="DT15" s="9" t="s">
        <v>28</v>
      </c>
      <c r="DU15" s="9" t="s">
        <v>28</v>
      </c>
      <c r="DV15" s="9" t="s">
        <v>59</v>
      </c>
      <c r="DW15" s="9" t="s">
        <v>59</v>
      </c>
      <c r="DX15" s="9" t="s">
        <v>59</v>
      </c>
      <c r="DY15" s="9" t="s">
        <v>59</v>
      </c>
      <c r="DZ15" s="9" t="s">
        <v>28</v>
      </c>
      <c r="EA15" s="9" t="s">
        <v>28</v>
      </c>
      <c r="EB15" s="9" t="s">
        <v>28</v>
      </c>
      <c r="EC15" s="9" t="s">
        <v>28</v>
      </c>
      <c r="ED15" s="9" t="s">
        <v>28</v>
      </c>
      <c r="EE15" s="9" t="s">
        <v>28</v>
      </c>
      <c r="EF15" s="9" t="s">
        <v>28</v>
      </c>
      <c r="EG15" s="9" t="s">
        <v>28</v>
      </c>
      <c r="EH15" s="9" t="s">
        <v>28</v>
      </c>
      <c r="EI15" s="9" t="s">
        <v>28</v>
      </c>
      <c r="EJ15" s="9" t="s">
        <v>28</v>
      </c>
    </row>
    <row r="16" spans="1:140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  <c r="AC16" s="9" t="s">
        <v>28</v>
      </c>
      <c r="AD16" s="9" t="s">
        <v>28</v>
      </c>
      <c r="AE16" s="9" t="s">
        <v>28</v>
      </c>
      <c r="AF16" s="9" t="s">
        <v>28</v>
      </c>
      <c r="AG16" s="9" t="s">
        <v>28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28</v>
      </c>
      <c r="AN16" s="9" t="s">
        <v>28</v>
      </c>
      <c r="AO16" s="9" t="s">
        <v>59</v>
      </c>
      <c r="AP16" s="9" t="s">
        <v>59</v>
      </c>
      <c r="AQ16" s="9" t="s">
        <v>59</v>
      </c>
      <c r="AR16" s="9" t="s">
        <v>59</v>
      </c>
      <c r="AS16" s="9" t="s">
        <v>59</v>
      </c>
      <c r="AT16" s="9" t="s">
        <v>59</v>
      </c>
      <c r="AU16" s="9" t="s">
        <v>59</v>
      </c>
      <c r="AV16" s="9" t="s">
        <v>59</v>
      </c>
      <c r="AW16" s="9" t="s">
        <v>59</v>
      </c>
      <c r="AX16" s="9" t="s">
        <v>28</v>
      </c>
      <c r="AY16" s="9" t="s">
        <v>28</v>
      </c>
      <c r="AZ16" s="9" t="s">
        <v>59</v>
      </c>
      <c r="BA16" s="9" t="s">
        <v>59</v>
      </c>
      <c r="BB16" s="9" t="s">
        <v>59</v>
      </c>
      <c r="BC16" s="9" t="s">
        <v>59</v>
      </c>
      <c r="BD16" s="9" t="s">
        <v>59</v>
      </c>
      <c r="BE16" s="9" t="s">
        <v>59</v>
      </c>
      <c r="BF16" s="9" t="s">
        <v>59</v>
      </c>
      <c r="BG16" s="9" t="s">
        <v>59</v>
      </c>
      <c r="BH16" s="9" t="s">
        <v>59</v>
      </c>
      <c r="BI16" s="9" t="s">
        <v>59</v>
      </c>
      <c r="BJ16" s="9" t="s">
        <v>59</v>
      </c>
      <c r="BK16" s="9" t="s">
        <v>28</v>
      </c>
      <c r="BL16" s="9" t="s">
        <v>28</v>
      </c>
      <c r="BM16" s="9" t="s">
        <v>28</v>
      </c>
      <c r="BN16" s="9" t="s">
        <v>28</v>
      </c>
      <c r="BO16" s="9" t="s">
        <v>28</v>
      </c>
      <c r="BP16" s="9" t="s">
        <v>28</v>
      </c>
      <c r="BQ16" s="9" t="s">
        <v>28</v>
      </c>
      <c r="BR16" s="9" t="s">
        <v>28</v>
      </c>
      <c r="BS16" s="9" t="s">
        <v>28</v>
      </c>
      <c r="BT16" s="9" t="s">
        <v>28</v>
      </c>
      <c r="BU16" s="9" t="s">
        <v>28</v>
      </c>
      <c r="BV16" s="9" t="s">
        <v>28</v>
      </c>
      <c r="BW16" s="9" t="s">
        <v>59</v>
      </c>
      <c r="BX16" s="9" t="s">
        <v>59</v>
      </c>
      <c r="BY16" s="9" t="s">
        <v>28</v>
      </c>
      <c r="BZ16" s="9" t="s">
        <v>59</v>
      </c>
      <c r="CA16" s="9" t="s">
        <v>59</v>
      </c>
      <c r="CB16" s="9" t="s">
        <v>59</v>
      </c>
      <c r="CC16" s="9" t="s">
        <v>59</v>
      </c>
      <c r="CD16" s="9" t="s">
        <v>59</v>
      </c>
      <c r="CE16" s="9" t="s">
        <v>59</v>
      </c>
      <c r="CF16" s="9" t="s">
        <v>59</v>
      </c>
      <c r="CG16" s="9" t="s">
        <v>59</v>
      </c>
      <c r="CH16" s="9" t="s">
        <v>59</v>
      </c>
      <c r="CI16" s="9" t="s">
        <v>59</v>
      </c>
      <c r="CJ16" s="9" t="s">
        <v>59</v>
      </c>
      <c r="CK16" s="9" t="s">
        <v>59</v>
      </c>
      <c r="CL16" s="9" t="s">
        <v>59</v>
      </c>
      <c r="CM16" s="9" t="s">
        <v>59</v>
      </c>
      <c r="CN16" s="9" t="s">
        <v>59</v>
      </c>
      <c r="CO16" s="9" t="s">
        <v>59</v>
      </c>
      <c r="CP16" s="9" t="s">
        <v>59</v>
      </c>
      <c r="CQ16" s="9" t="s">
        <v>59</v>
      </c>
      <c r="CR16" s="9" t="s">
        <v>59</v>
      </c>
      <c r="CS16" s="9" t="s">
        <v>59</v>
      </c>
      <c r="CT16" s="9" t="s">
        <v>59</v>
      </c>
      <c r="CU16" s="9" t="s">
        <v>59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59</v>
      </c>
      <c r="DA16" s="9" t="s">
        <v>59</v>
      </c>
      <c r="DB16" s="9" t="s">
        <v>59</v>
      </c>
      <c r="DC16" s="9" t="s">
        <v>28</v>
      </c>
      <c r="DD16" s="9" t="s">
        <v>28</v>
      </c>
      <c r="DE16" s="9" t="s">
        <v>28</v>
      </c>
      <c r="DF16" s="9" t="s">
        <v>28</v>
      </c>
      <c r="DG16" s="9" t="s">
        <v>28</v>
      </c>
      <c r="DH16" s="9" t="s">
        <v>28</v>
      </c>
      <c r="DI16" s="9" t="s">
        <v>28</v>
      </c>
      <c r="DJ16" s="9" t="s">
        <v>28</v>
      </c>
      <c r="DK16" s="9" t="s">
        <v>28</v>
      </c>
      <c r="DL16" s="9" t="s">
        <v>28</v>
      </c>
      <c r="DM16" s="9" t="s">
        <v>28</v>
      </c>
      <c r="DN16" s="9" t="s">
        <v>28</v>
      </c>
      <c r="DO16" s="9" t="s">
        <v>28</v>
      </c>
      <c r="DP16" s="9" t="s">
        <v>28</v>
      </c>
      <c r="DQ16" s="9" t="s">
        <v>28</v>
      </c>
      <c r="DR16" s="9" t="s">
        <v>59</v>
      </c>
      <c r="DS16" s="9" t="s">
        <v>28</v>
      </c>
      <c r="DT16" s="9" t="s">
        <v>59</v>
      </c>
      <c r="DU16" s="9" t="s">
        <v>59</v>
      </c>
      <c r="DV16" s="9" t="s">
        <v>59</v>
      </c>
      <c r="DW16" s="9" t="s">
        <v>59</v>
      </c>
      <c r="DX16" s="9" t="s">
        <v>59</v>
      </c>
      <c r="DY16" s="9" t="s">
        <v>59</v>
      </c>
      <c r="DZ16" s="9" t="s">
        <v>59</v>
      </c>
      <c r="EA16" s="9" t="s">
        <v>59</v>
      </c>
      <c r="EB16" s="9" t="s">
        <v>59</v>
      </c>
      <c r="EC16" s="9" t="s">
        <v>59</v>
      </c>
      <c r="ED16" s="9" t="s">
        <v>28</v>
      </c>
      <c r="EE16" s="9" t="s">
        <v>59</v>
      </c>
      <c r="EF16" s="9" t="s">
        <v>59</v>
      </c>
      <c r="EG16" s="9" t="s">
        <v>59</v>
      </c>
      <c r="EH16" s="9" t="s">
        <v>59</v>
      </c>
      <c r="EI16" s="9" t="s">
        <v>59</v>
      </c>
      <c r="EJ16" s="9" t="s">
        <v>28</v>
      </c>
    </row>
    <row r="17" spans="1:140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59</v>
      </c>
      <c r="AV17" s="9" t="s">
        <v>59</v>
      </c>
      <c r="AW17" s="9" t="s">
        <v>59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59</v>
      </c>
      <c r="CA17" s="9" t="s">
        <v>59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59</v>
      </c>
      <c r="CP17" s="9" t="s">
        <v>28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59</v>
      </c>
      <c r="CZ17" s="9" t="s">
        <v>59</v>
      </c>
      <c r="DA17" s="9" t="s">
        <v>28</v>
      </c>
      <c r="DB17" s="9" t="s">
        <v>59</v>
      </c>
      <c r="DC17" s="9" t="s">
        <v>28</v>
      </c>
      <c r="DD17" s="9" t="s">
        <v>28</v>
      </c>
      <c r="DE17" s="9" t="s">
        <v>28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28</v>
      </c>
      <c r="DK17" s="9" t="s">
        <v>28</v>
      </c>
      <c r="DL17" s="9" t="s">
        <v>28</v>
      </c>
      <c r="DM17" s="9" t="s">
        <v>28</v>
      </c>
      <c r="DN17" s="9" t="s">
        <v>28</v>
      </c>
      <c r="DO17" s="9" t="s">
        <v>28</v>
      </c>
      <c r="DP17" s="9" t="s">
        <v>28</v>
      </c>
      <c r="DQ17" s="9" t="s">
        <v>28</v>
      </c>
      <c r="DR17" s="9" t="s">
        <v>28</v>
      </c>
      <c r="DS17" s="9" t="s">
        <v>28</v>
      </c>
      <c r="DT17" s="9" t="s">
        <v>28</v>
      </c>
      <c r="DU17" s="9" t="s">
        <v>28</v>
      </c>
      <c r="DV17" s="9" t="s">
        <v>28</v>
      </c>
      <c r="DW17" s="9" t="s">
        <v>28</v>
      </c>
      <c r="DX17" s="9" t="s">
        <v>28</v>
      </c>
      <c r="DY17" s="9" t="s">
        <v>28</v>
      </c>
      <c r="DZ17" s="9" t="s">
        <v>28</v>
      </c>
      <c r="EA17" s="9" t="s">
        <v>28</v>
      </c>
      <c r="EB17" s="9" t="s">
        <v>28</v>
      </c>
      <c r="EC17" s="9" t="s">
        <v>59</v>
      </c>
      <c r="ED17" s="9" t="s">
        <v>28</v>
      </c>
      <c r="EE17" s="9" t="s">
        <v>28</v>
      </c>
      <c r="EF17" s="9" t="s">
        <v>28</v>
      </c>
      <c r="EG17" s="9" t="s">
        <v>28</v>
      </c>
      <c r="EH17" s="9" t="s">
        <v>28</v>
      </c>
      <c r="EI17" s="9" t="s">
        <v>28</v>
      </c>
      <c r="EJ17" s="9" t="s">
        <v>28</v>
      </c>
    </row>
    <row r="18" spans="1:140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59</v>
      </c>
      <c r="AV18" s="9" t="s">
        <v>59</v>
      </c>
      <c r="AW18" s="9" t="s">
        <v>59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28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  <c r="DA18" s="9" t="s">
        <v>28</v>
      </c>
      <c r="DB18" s="9" t="s">
        <v>59</v>
      </c>
      <c r="DC18" s="9" t="s">
        <v>28</v>
      </c>
      <c r="DD18" s="9" t="s">
        <v>28</v>
      </c>
      <c r="DE18" s="9" t="s">
        <v>28</v>
      </c>
      <c r="DF18" s="9" t="s">
        <v>28</v>
      </c>
      <c r="DG18" s="9" t="s">
        <v>28</v>
      </c>
      <c r="DH18" s="9" t="s">
        <v>28</v>
      </c>
      <c r="DI18" s="9" t="s">
        <v>28</v>
      </c>
      <c r="DJ18" s="9" t="s">
        <v>28</v>
      </c>
      <c r="DK18" s="9" t="s">
        <v>28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  <c r="DS18" s="9" t="s">
        <v>28</v>
      </c>
      <c r="DT18" s="9" t="s">
        <v>28</v>
      </c>
      <c r="DU18" s="9" t="s">
        <v>28</v>
      </c>
      <c r="DV18" s="9" t="s">
        <v>59</v>
      </c>
      <c r="DW18" s="9" t="s">
        <v>59</v>
      </c>
      <c r="DX18" s="9" t="s">
        <v>59</v>
      </c>
      <c r="DY18" s="9" t="s">
        <v>59</v>
      </c>
      <c r="DZ18" s="9" t="s">
        <v>28</v>
      </c>
      <c r="EA18" s="9" t="s">
        <v>28</v>
      </c>
      <c r="EB18" s="9" t="s">
        <v>28</v>
      </c>
      <c r="EC18" s="9" t="s">
        <v>59</v>
      </c>
      <c r="ED18" s="9" t="s">
        <v>28</v>
      </c>
      <c r="EE18" s="9" t="s">
        <v>28</v>
      </c>
      <c r="EF18" s="9" t="s">
        <v>28</v>
      </c>
      <c r="EG18" s="9" t="s">
        <v>28</v>
      </c>
      <c r="EH18" s="9" t="s">
        <v>28</v>
      </c>
      <c r="EI18" s="9" t="s">
        <v>28</v>
      </c>
      <c r="EJ18" s="9" t="s">
        <v>28</v>
      </c>
    </row>
    <row r="19" spans="1:140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59</v>
      </c>
      <c r="AP19" s="9" t="s">
        <v>59</v>
      </c>
      <c r="AQ19" s="9" t="s">
        <v>28</v>
      </c>
      <c r="AR19" s="9" t="s">
        <v>59</v>
      </c>
      <c r="AS19" s="9" t="s">
        <v>59</v>
      </c>
      <c r="AT19" s="9" t="s">
        <v>59</v>
      </c>
      <c r="AU19" s="9" t="s">
        <v>59</v>
      </c>
      <c r="AV19" s="9" t="s">
        <v>59</v>
      </c>
      <c r="AW19" s="9" t="s">
        <v>59</v>
      </c>
      <c r="AX19" s="9" t="s">
        <v>28</v>
      </c>
      <c r="AY19" s="9" t="s">
        <v>28</v>
      </c>
      <c r="AZ19" s="9" t="s">
        <v>28</v>
      </c>
      <c r="BA19" s="9" t="s">
        <v>28</v>
      </c>
      <c r="BB19" s="9" t="s">
        <v>28</v>
      </c>
      <c r="BC19" s="9" t="s">
        <v>28</v>
      </c>
      <c r="BD19" s="9" t="s">
        <v>59</v>
      </c>
      <c r="BE19" s="9" t="s">
        <v>59</v>
      </c>
      <c r="BF19" s="9" t="s">
        <v>59</v>
      </c>
      <c r="BG19" s="9" t="s">
        <v>59</v>
      </c>
      <c r="BH19" s="9" t="s">
        <v>59</v>
      </c>
      <c r="BI19" s="9" t="s">
        <v>59</v>
      </c>
      <c r="BJ19" s="9" t="s">
        <v>59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28</v>
      </c>
      <c r="BQ19" s="9" t="s">
        <v>28</v>
      </c>
      <c r="BR19" s="9" t="s">
        <v>28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59</v>
      </c>
      <c r="BX19" s="9" t="s">
        <v>28</v>
      </c>
      <c r="BY19" s="9" t="s">
        <v>28</v>
      </c>
      <c r="BZ19" s="9" t="s">
        <v>59</v>
      </c>
      <c r="CA19" s="9" t="s">
        <v>59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28</v>
      </c>
      <c r="CJ19" s="9" t="s">
        <v>28</v>
      </c>
      <c r="CK19" s="9" t="s">
        <v>28</v>
      </c>
      <c r="CL19" s="9" t="s">
        <v>28</v>
      </c>
      <c r="CM19" s="9" t="s">
        <v>28</v>
      </c>
      <c r="CN19" s="9" t="s">
        <v>28</v>
      </c>
      <c r="CO19" s="9" t="s">
        <v>59</v>
      </c>
      <c r="CP19" s="9" t="s">
        <v>59</v>
      </c>
      <c r="CQ19" s="9" t="s">
        <v>59</v>
      </c>
      <c r="CR19" s="9" t="s">
        <v>59</v>
      </c>
      <c r="CS19" s="9" t="s">
        <v>28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28</v>
      </c>
      <c r="CY19" s="9" t="s">
        <v>59</v>
      </c>
      <c r="CZ19" s="9" t="s">
        <v>59</v>
      </c>
      <c r="DA19" s="9" t="s">
        <v>28</v>
      </c>
      <c r="DB19" s="9" t="s">
        <v>59</v>
      </c>
      <c r="DC19" s="9" t="s">
        <v>28</v>
      </c>
      <c r="DD19" s="9" t="s">
        <v>28</v>
      </c>
      <c r="DE19" s="9" t="s">
        <v>28</v>
      </c>
      <c r="DF19" s="9" t="s">
        <v>28</v>
      </c>
      <c r="DG19" s="9" t="s">
        <v>28</v>
      </c>
      <c r="DH19" s="9" t="s">
        <v>28</v>
      </c>
      <c r="DI19" s="9" t="s">
        <v>28</v>
      </c>
      <c r="DJ19" s="9" t="s">
        <v>28</v>
      </c>
      <c r="DK19" s="9" t="s">
        <v>28</v>
      </c>
      <c r="DL19" s="9" t="s">
        <v>28</v>
      </c>
      <c r="DM19" s="9" t="s">
        <v>28</v>
      </c>
      <c r="DN19" s="9" t="s">
        <v>28</v>
      </c>
      <c r="DO19" s="9" t="s">
        <v>28</v>
      </c>
      <c r="DP19" s="9" t="s">
        <v>59</v>
      </c>
      <c r="DQ19" s="9" t="s">
        <v>59</v>
      </c>
      <c r="DR19" s="9" t="s">
        <v>59</v>
      </c>
      <c r="DS19" s="9" t="s">
        <v>59</v>
      </c>
      <c r="DT19" s="9" t="s">
        <v>59</v>
      </c>
      <c r="DU19" s="9" t="s">
        <v>28</v>
      </c>
      <c r="DV19" s="9" t="s">
        <v>28</v>
      </c>
      <c r="DW19" s="9" t="s">
        <v>28</v>
      </c>
      <c r="DX19" s="9" t="s">
        <v>28</v>
      </c>
      <c r="DY19" s="9" t="s">
        <v>28</v>
      </c>
      <c r="DZ19" s="9" t="s">
        <v>59</v>
      </c>
      <c r="EA19" s="9" t="s">
        <v>28</v>
      </c>
      <c r="EB19" s="9" t="s">
        <v>28</v>
      </c>
      <c r="EC19" s="9" t="s">
        <v>59</v>
      </c>
      <c r="ED19" s="9" t="s">
        <v>59</v>
      </c>
      <c r="EE19" s="9" t="s">
        <v>28</v>
      </c>
      <c r="EF19" s="9" t="s">
        <v>28</v>
      </c>
      <c r="EG19" s="9" t="s">
        <v>28</v>
      </c>
      <c r="EH19" s="9" t="s">
        <v>59</v>
      </c>
      <c r="EI19" s="9" t="s">
        <v>28</v>
      </c>
      <c r="EJ19" s="9" t="s">
        <v>28</v>
      </c>
    </row>
    <row r="20" spans="1:14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59</v>
      </c>
      <c r="CA20" s="9" t="s">
        <v>59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59</v>
      </c>
      <c r="DC20" s="9" t="s">
        <v>28</v>
      </c>
      <c r="DD20" s="9" t="s">
        <v>28</v>
      </c>
      <c r="DE20" s="9" t="s">
        <v>28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28</v>
      </c>
      <c r="DK20" s="9" t="s">
        <v>28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  <c r="DS20" s="9" t="s">
        <v>28</v>
      </c>
      <c r="DT20" s="9" t="s">
        <v>28</v>
      </c>
      <c r="DU20" s="9" t="s">
        <v>28</v>
      </c>
      <c r="DV20" s="9" t="s">
        <v>28</v>
      </c>
      <c r="DW20" s="9" t="s">
        <v>28</v>
      </c>
      <c r="DX20" s="9" t="s">
        <v>28</v>
      </c>
      <c r="DY20" s="9" t="s">
        <v>28</v>
      </c>
      <c r="DZ20" s="9" t="s">
        <v>28</v>
      </c>
      <c r="EA20" s="9" t="s">
        <v>28</v>
      </c>
      <c r="EB20" s="9" t="s">
        <v>28</v>
      </c>
      <c r="EC20" s="9" t="s">
        <v>59</v>
      </c>
      <c r="ED20" s="9" t="s">
        <v>28</v>
      </c>
      <c r="EE20" s="9" t="s">
        <v>28</v>
      </c>
      <c r="EF20" s="9" t="s">
        <v>28</v>
      </c>
      <c r="EG20" s="9" t="s">
        <v>28</v>
      </c>
      <c r="EH20" s="9" t="s">
        <v>28</v>
      </c>
      <c r="EI20" s="9" t="s">
        <v>28</v>
      </c>
      <c r="EJ20" s="9" t="s">
        <v>28</v>
      </c>
    </row>
    <row r="21" spans="1:140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28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59</v>
      </c>
      <c r="AP21" s="9" t="s">
        <v>28</v>
      </c>
      <c r="AQ21" s="9" t="s">
        <v>28</v>
      </c>
      <c r="AR21" s="9" t="s">
        <v>59</v>
      </c>
      <c r="AS21" s="9" t="s">
        <v>59</v>
      </c>
      <c r="AT21" s="9" t="s">
        <v>59</v>
      </c>
      <c r="AU21" s="9" t="s">
        <v>59</v>
      </c>
      <c r="AV21" s="9" t="s">
        <v>59</v>
      </c>
      <c r="AW21" s="9" t="s">
        <v>59</v>
      </c>
      <c r="AX21" s="9" t="s">
        <v>59</v>
      </c>
      <c r="AY21" s="9" t="s">
        <v>28</v>
      </c>
      <c r="AZ21" s="9" t="s">
        <v>28</v>
      </c>
      <c r="BA21" s="9" t="s">
        <v>28</v>
      </c>
      <c r="BB21" s="9" t="s">
        <v>28</v>
      </c>
      <c r="BC21" s="9" t="s">
        <v>28</v>
      </c>
      <c r="BD21" s="9" t="s">
        <v>59</v>
      </c>
      <c r="BE21" s="9" t="s">
        <v>59</v>
      </c>
      <c r="BF21" s="9" t="s">
        <v>59</v>
      </c>
      <c r="BG21" s="9" t="s">
        <v>59</v>
      </c>
      <c r="BH21" s="9" t="s">
        <v>59</v>
      </c>
      <c r="BI21" s="9" t="s">
        <v>59</v>
      </c>
      <c r="BJ21" s="9" t="s">
        <v>59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28</v>
      </c>
      <c r="BR21" s="9" t="s">
        <v>28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28</v>
      </c>
      <c r="BX21" s="9" t="s">
        <v>28</v>
      </c>
      <c r="BY21" s="9" t="s">
        <v>28</v>
      </c>
      <c r="BZ21" s="9" t="s">
        <v>59</v>
      </c>
      <c r="CA21" s="9" t="s">
        <v>59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28</v>
      </c>
      <c r="CJ21" s="9" t="s">
        <v>28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59</v>
      </c>
      <c r="CP21" s="9" t="s">
        <v>59</v>
      </c>
      <c r="CQ21" s="9" t="s">
        <v>59</v>
      </c>
      <c r="CR21" s="9" t="s">
        <v>59</v>
      </c>
      <c r="CS21" s="9" t="s">
        <v>28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28</v>
      </c>
      <c r="CY21" s="9" t="s">
        <v>59</v>
      </c>
      <c r="CZ21" s="9" t="s">
        <v>59</v>
      </c>
      <c r="DA21" s="9" t="s">
        <v>28</v>
      </c>
      <c r="DB21" s="9" t="s">
        <v>28</v>
      </c>
      <c r="DC21" s="9" t="s">
        <v>28</v>
      </c>
      <c r="DD21" s="9" t="s">
        <v>28</v>
      </c>
      <c r="DE21" s="9" t="s">
        <v>28</v>
      </c>
      <c r="DF21" s="9" t="s">
        <v>28</v>
      </c>
      <c r="DG21" s="9" t="s">
        <v>28</v>
      </c>
      <c r="DH21" s="9" t="s">
        <v>28</v>
      </c>
      <c r="DI21" s="9" t="s">
        <v>28</v>
      </c>
      <c r="DJ21" s="9" t="s">
        <v>28</v>
      </c>
      <c r="DK21" s="9" t="s">
        <v>28</v>
      </c>
      <c r="DL21" s="9" t="s">
        <v>28</v>
      </c>
      <c r="DM21" s="9" t="s">
        <v>28</v>
      </c>
      <c r="DN21" s="9" t="s">
        <v>28</v>
      </c>
      <c r="DO21" s="9" t="s">
        <v>28</v>
      </c>
      <c r="DP21" s="9" t="s">
        <v>59</v>
      </c>
      <c r="DQ21" s="9" t="s">
        <v>59</v>
      </c>
      <c r="DR21" s="9" t="s">
        <v>59</v>
      </c>
      <c r="DS21" s="9" t="s">
        <v>59</v>
      </c>
      <c r="DT21" s="9" t="s">
        <v>59</v>
      </c>
      <c r="DU21" s="9" t="s">
        <v>28</v>
      </c>
      <c r="DV21" s="9" t="s">
        <v>28</v>
      </c>
      <c r="DW21" s="9" t="s">
        <v>28</v>
      </c>
      <c r="DX21" s="9" t="s">
        <v>28</v>
      </c>
      <c r="DY21" s="9" t="s">
        <v>28</v>
      </c>
      <c r="DZ21" s="9" t="s">
        <v>28</v>
      </c>
      <c r="EA21" s="9" t="s">
        <v>28</v>
      </c>
      <c r="EB21" s="9" t="s">
        <v>28</v>
      </c>
      <c r="EC21" s="9" t="s">
        <v>59</v>
      </c>
      <c r="ED21" s="9" t="s">
        <v>28</v>
      </c>
      <c r="EE21" s="9" t="s">
        <v>28</v>
      </c>
      <c r="EF21" s="9" t="s">
        <v>28</v>
      </c>
      <c r="EG21" s="9" t="s">
        <v>28</v>
      </c>
      <c r="EH21" s="9" t="s">
        <v>28</v>
      </c>
      <c r="EI21" s="9" t="s">
        <v>28</v>
      </c>
      <c r="EJ21" s="9" t="s">
        <v>28</v>
      </c>
    </row>
    <row r="22" spans="1:14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59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59</v>
      </c>
      <c r="BE22" s="9" t="s">
        <v>59</v>
      </c>
      <c r="BF22" s="9" t="s">
        <v>59</v>
      </c>
      <c r="BG22" s="9" t="s">
        <v>59</v>
      </c>
      <c r="BH22" s="9" t="s">
        <v>59</v>
      </c>
      <c r="BI22" s="9" t="s">
        <v>59</v>
      </c>
      <c r="BJ22" s="9" t="s">
        <v>59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59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59</v>
      </c>
      <c r="DC22" s="9" t="s">
        <v>28</v>
      </c>
      <c r="DD22" s="9" t="s">
        <v>28</v>
      </c>
      <c r="DE22" s="9" t="s">
        <v>28</v>
      </c>
      <c r="DF22" s="9" t="s">
        <v>28</v>
      </c>
      <c r="DG22" s="9" t="s">
        <v>28</v>
      </c>
      <c r="DH22" s="9" t="s">
        <v>28</v>
      </c>
      <c r="DI22" s="9" t="s">
        <v>28</v>
      </c>
      <c r="DJ22" s="9" t="s">
        <v>28</v>
      </c>
      <c r="DK22" s="9" t="s">
        <v>28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  <c r="DS22" s="9" t="s">
        <v>28</v>
      </c>
      <c r="DT22" s="9" t="s">
        <v>28</v>
      </c>
      <c r="DU22" s="9" t="s">
        <v>28</v>
      </c>
      <c r="DV22" s="9" t="s">
        <v>28</v>
      </c>
      <c r="DW22" s="9" t="s">
        <v>28</v>
      </c>
      <c r="DX22" s="9" t="s">
        <v>28</v>
      </c>
      <c r="DY22" s="9" t="s">
        <v>28</v>
      </c>
      <c r="DZ22" s="9" t="s">
        <v>28</v>
      </c>
      <c r="EA22" s="9" t="s">
        <v>28</v>
      </c>
      <c r="EB22" s="9" t="s">
        <v>28</v>
      </c>
      <c r="EC22" s="9" t="s">
        <v>59</v>
      </c>
      <c r="ED22" s="9" t="s">
        <v>28</v>
      </c>
      <c r="EE22" s="9" t="s">
        <v>28</v>
      </c>
      <c r="EF22" s="9" t="s">
        <v>28</v>
      </c>
      <c r="EG22" s="9" t="s">
        <v>28</v>
      </c>
      <c r="EH22" s="9" t="s">
        <v>28</v>
      </c>
      <c r="EI22" s="9" t="s">
        <v>28</v>
      </c>
      <c r="EJ22" s="9" t="s">
        <v>28</v>
      </c>
    </row>
    <row r="23" spans="1:140" ht="12.75">
      <c r="A23" s="3" t="s">
        <v>64</v>
      </c>
      <c r="B23" s="9" t="s">
        <v>28</v>
      </c>
      <c r="C23" s="9" t="s">
        <v>28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59</v>
      </c>
      <c r="P23" s="9" t="s">
        <v>59</v>
      </c>
      <c r="Q23" s="9" t="s">
        <v>59</v>
      </c>
      <c r="R23" s="9" t="s">
        <v>59</v>
      </c>
      <c r="S23" s="9" t="s">
        <v>59</v>
      </c>
      <c r="T23" s="9" t="s">
        <v>59</v>
      </c>
      <c r="U23" s="9" t="s">
        <v>59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59</v>
      </c>
      <c r="BE23" s="9" t="s">
        <v>59</v>
      </c>
      <c r="BF23" s="9" t="s">
        <v>59</v>
      </c>
      <c r="BG23" s="9" t="s">
        <v>59</v>
      </c>
      <c r="BH23" s="9" t="s">
        <v>59</v>
      </c>
      <c r="BI23" s="9" t="s">
        <v>59</v>
      </c>
      <c r="BJ23" s="9" t="s">
        <v>59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59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28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  <c r="DS23" s="9" t="s">
        <v>28</v>
      </c>
      <c r="DT23" s="9" t="s">
        <v>28</v>
      </c>
      <c r="DU23" s="9" t="s">
        <v>28</v>
      </c>
      <c r="DV23" s="9" t="s">
        <v>28</v>
      </c>
      <c r="DW23" s="9" t="s">
        <v>28</v>
      </c>
      <c r="DX23" s="9" t="s">
        <v>28</v>
      </c>
      <c r="DY23" s="9" t="s">
        <v>28</v>
      </c>
      <c r="DZ23" s="9" t="s">
        <v>28</v>
      </c>
      <c r="EA23" s="9" t="s">
        <v>28</v>
      </c>
      <c r="EB23" s="9" t="s">
        <v>28</v>
      </c>
      <c r="EC23" s="9" t="s">
        <v>59</v>
      </c>
      <c r="ED23" s="9" t="s">
        <v>28</v>
      </c>
      <c r="EE23" s="9" t="s">
        <v>28</v>
      </c>
      <c r="EF23" s="9" t="s">
        <v>28</v>
      </c>
      <c r="EG23" s="9" t="s">
        <v>28</v>
      </c>
      <c r="EH23" s="9" t="s">
        <v>28</v>
      </c>
      <c r="EI23" s="9" t="s">
        <v>28</v>
      </c>
      <c r="EJ23" s="9" t="s">
        <v>28</v>
      </c>
    </row>
    <row r="24" spans="1:140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  <c r="T24" s="9" t="s">
        <v>59</v>
      </c>
      <c r="U24" s="9" t="s">
        <v>59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  <c r="AC24" s="9" t="s">
        <v>28</v>
      </c>
      <c r="AD24" s="9" t="s">
        <v>28</v>
      </c>
      <c r="AE24" s="9" t="s">
        <v>28</v>
      </c>
      <c r="AF24" s="9" t="s">
        <v>28</v>
      </c>
      <c r="AG24" s="9" t="s">
        <v>28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59</v>
      </c>
      <c r="AP24" s="9" t="s">
        <v>28</v>
      </c>
      <c r="AQ24" s="9" t="s">
        <v>28</v>
      </c>
      <c r="AR24" s="9" t="s">
        <v>59</v>
      </c>
      <c r="AS24" s="9" t="s">
        <v>59</v>
      </c>
      <c r="AT24" s="9" t="s">
        <v>59</v>
      </c>
      <c r="AU24" s="9" t="s">
        <v>59</v>
      </c>
      <c r="AV24" s="9" t="s">
        <v>59</v>
      </c>
      <c r="AW24" s="9" t="s">
        <v>59</v>
      </c>
      <c r="AX24" s="9" t="s">
        <v>28</v>
      </c>
      <c r="AY24" s="9" t="s">
        <v>28</v>
      </c>
      <c r="AZ24" s="9" t="s">
        <v>28</v>
      </c>
      <c r="BA24" s="9" t="s">
        <v>28</v>
      </c>
      <c r="BB24" s="9" t="s">
        <v>28</v>
      </c>
      <c r="BC24" s="9" t="s">
        <v>28</v>
      </c>
      <c r="BD24" s="9" t="s">
        <v>59</v>
      </c>
      <c r="BE24" s="9" t="s">
        <v>59</v>
      </c>
      <c r="BF24" s="9" t="s">
        <v>59</v>
      </c>
      <c r="BG24" s="9" t="s">
        <v>59</v>
      </c>
      <c r="BH24" s="9" t="s">
        <v>59</v>
      </c>
      <c r="BI24" s="9" t="s">
        <v>59</v>
      </c>
      <c r="BJ24" s="9" t="s">
        <v>59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28</v>
      </c>
      <c r="BR24" s="9" t="s">
        <v>28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28</v>
      </c>
      <c r="BX24" s="9" t="s">
        <v>28</v>
      </c>
      <c r="BY24" s="9" t="s">
        <v>28</v>
      </c>
      <c r="BZ24" s="9" t="s">
        <v>59</v>
      </c>
      <c r="CA24" s="9" t="s">
        <v>59</v>
      </c>
      <c r="CB24" s="9" t="s">
        <v>59</v>
      </c>
      <c r="CC24" s="9" t="s">
        <v>59</v>
      </c>
      <c r="CD24" s="9" t="s">
        <v>59</v>
      </c>
      <c r="CE24" s="9" t="s">
        <v>59</v>
      </c>
      <c r="CF24" s="9" t="s">
        <v>59</v>
      </c>
      <c r="CG24" s="9" t="s">
        <v>28</v>
      </c>
      <c r="CH24" s="9" t="s">
        <v>28</v>
      </c>
      <c r="CI24" s="9" t="s">
        <v>28</v>
      </c>
      <c r="CJ24" s="9" t="s">
        <v>28</v>
      </c>
      <c r="CK24" s="9" t="s">
        <v>28</v>
      </c>
      <c r="CL24" s="9" t="s">
        <v>28</v>
      </c>
      <c r="CM24" s="9" t="s">
        <v>28</v>
      </c>
      <c r="CN24" s="9" t="s">
        <v>28</v>
      </c>
      <c r="CO24" s="9" t="s">
        <v>59</v>
      </c>
      <c r="CP24" s="9" t="s">
        <v>59</v>
      </c>
      <c r="CQ24" s="9" t="s">
        <v>59</v>
      </c>
      <c r="CR24" s="9" t="s">
        <v>28</v>
      </c>
      <c r="CS24" s="9" t="s">
        <v>28</v>
      </c>
      <c r="CT24" s="9" t="s">
        <v>28</v>
      </c>
      <c r="CU24" s="9" t="s">
        <v>28</v>
      </c>
      <c r="CV24" s="9" t="s">
        <v>28</v>
      </c>
      <c r="CW24" s="9" t="s">
        <v>28</v>
      </c>
      <c r="CX24" s="9" t="s">
        <v>28</v>
      </c>
      <c r="CY24" s="9" t="s">
        <v>59</v>
      </c>
      <c r="CZ24" s="9" t="s">
        <v>59</v>
      </c>
      <c r="DA24" s="9" t="s">
        <v>28</v>
      </c>
      <c r="DB24" s="9" t="s">
        <v>59</v>
      </c>
      <c r="DC24" s="9" t="s">
        <v>28</v>
      </c>
      <c r="DD24" s="9" t="s">
        <v>28</v>
      </c>
      <c r="DE24" s="9" t="s">
        <v>28</v>
      </c>
      <c r="DF24" s="9" t="s">
        <v>28</v>
      </c>
      <c r="DG24" s="9" t="s">
        <v>28</v>
      </c>
      <c r="DH24" s="9" t="s">
        <v>28</v>
      </c>
      <c r="DI24" s="9" t="s">
        <v>28</v>
      </c>
      <c r="DJ24" s="9" t="s">
        <v>28</v>
      </c>
      <c r="DK24" s="9" t="s">
        <v>28</v>
      </c>
      <c r="DL24" s="9" t="s">
        <v>28</v>
      </c>
      <c r="DM24" s="9" t="s">
        <v>28</v>
      </c>
      <c r="DN24" s="9" t="s">
        <v>28</v>
      </c>
      <c r="DO24" s="9" t="s">
        <v>28</v>
      </c>
      <c r="DP24" s="9" t="s">
        <v>28</v>
      </c>
      <c r="DQ24" s="9" t="s">
        <v>28</v>
      </c>
      <c r="DR24" s="9" t="s">
        <v>28</v>
      </c>
      <c r="DS24" s="9" t="s">
        <v>28</v>
      </c>
      <c r="DT24" s="9" t="s">
        <v>28</v>
      </c>
      <c r="DU24" s="9" t="s">
        <v>28</v>
      </c>
      <c r="DV24" s="9" t="s">
        <v>59</v>
      </c>
      <c r="DW24" s="9" t="s">
        <v>59</v>
      </c>
      <c r="DX24" s="9" t="s">
        <v>59</v>
      </c>
      <c r="DY24" s="9" t="s">
        <v>59</v>
      </c>
      <c r="DZ24" s="9" t="s">
        <v>28</v>
      </c>
      <c r="EA24" s="9" t="s">
        <v>28</v>
      </c>
      <c r="EB24" s="9" t="s">
        <v>28</v>
      </c>
      <c r="EC24" s="9" t="s">
        <v>59</v>
      </c>
      <c r="ED24" s="9" t="s">
        <v>59</v>
      </c>
      <c r="EE24" s="9" t="s">
        <v>28</v>
      </c>
      <c r="EF24" s="9" t="s">
        <v>28</v>
      </c>
      <c r="EG24" s="9" t="s">
        <v>28</v>
      </c>
      <c r="EH24" s="9" t="s">
        <v>28</v>
      </c>
      <c r="EI24" s="9" t="s">
        <v>28</v>
      </c>
      <c r="EJ24" s="9" t="s">
        <v>28</v>
      </c>
    </row>
    <row r="25" spans="1:140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59</v>
      </c>
      <c r="AV25" s="9" t="s">
        <v>59</v>
      </c>
      <c r="AW25" s="9" t="s">
        <v>59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59</v>
      </c>
      <c r="CC25" s="9" t="s">
        <v>59</v>
      </c>
      <c r="CD25" s="9" t="s">
        <v>59</v>
      </c>
      <c r="CE25" s="9" t="s">
        <v>59</v>
      </c>
      <c r="CF25" s="9" t="s">
        <v>59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28</v>
      </c>
      <c r="CN25" s="9" t="s">
        <v>28</v>
      </c>
      <c r="CO25" s="9" t="s">
        <v>59</v>
      </c>
      <c r="CP25" s="9" t="s">
        <v>28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59</v>
      </c>
      <c r="CZ25" s="9" t="s">
        <v>28</v>
      </c>
      <c r="DA25" s="9" t="s">
        <v>28</v>
      </c>
      <c r="DB25" s="9" t="s">
        <v>28</v>
      </c>
      <c r="DC25" s="9" t="s">
        <v>28</v>
      </c>
      <c r="DD25" s="9" t="s">
        <v>28</v>
      </c>
      <c r="DE25" s="9" t="s">
        <v>28</v>
      </c>
      <c r="DF25" s="9" t="s">
        <v>28</v>
      </c>
      <c r="DG25" s="9" t="s">
        <v>28</v>
      </c>
      <c r="DH25" s="9" t="s">
        <v>28</v>
      </c>
      <c r="DI25" s="9" t="s">
        <v>28</v>
      </c>
      <c r="DJ25" s="9" t="s">
        <v>28</v>
      </c>
      <c r="DK25" s="9" t="s">
        <v>28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28</v>
      </c>
      <c r="DQ25" s="9" t="s">
        <v>28</v>
      </c>
      <c r="DR25" s="9" t="s">
        <v>28</v>
      </c>
      <c r="DS25" s="9" t="s">
        <v>28</v>
      </c>
      <c r="DT25" s="9" t="s">
        <v>28</v>
      </c>
      <c r="DU25" s="9" t="s">
        <v>28</v>
      </c>
      <c r="DV25" s="9" t="s">
        <v>59</v>
      </c>
      <c r="DW25" s="9" t="s">
        <v>59</v>
      </c>
      <c r="DX25" s="9" t="s">
        <v>59</v>
      </c>
      <c r="DY25" s="9" t="s">
        <v>59</v>
      </c>
      <c r="DZ25" s="9" t="s">
        <v>28</v>
      </c>
      <c r="EA25" s="9" t="s">
        <v>28</v>
      </c>
      <c r="EB25" s="9" t="s">
        <v>28</v>
      </c>
      <c r="EC25" s="9" t="s">
        <v>59</v>
      </c>
      <c r="ED25" s="9" t="s">
        <v>28</v>
      </c>
      <c r="EE25" s="9" t="s">
        <v>28</v>
      </c>
      <c r="EF25" s="9" t="s">
        <v>28</v>
      </c>
      <c r="EG25" s="9" t="s">
        <v>28</v>
      </c>
      <c r="EH25" s="9" t="s">
        <v>28</v>
      </c>
      <c r="EI25" s="9" t="s">
        <v>28</v>
      </c>
      <c r="EJ25" s="9" t="s">
        <v>28</v>
      </c>
    </row>
    <row r="26" spans="1:140" ht="12.75">
      <c r="A26" s="3" t="s">
        <v>41</v>
      </c>
      <c r="B26" s="9" t="s">
        <v>28</v>
      </c>
      <c r="C26" s="9" t="s">
        <v>28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59</v>
      </c>
      <c r="P26" s="9" t="s">
        <v>59</v>
      </c>
      <c r="Q26" s="9" t="s">
        <v>59</v>
      </c>
      <c r="R26" s="9" t="s">
        <v>59</v>
      </c>
      <c r="S26" s="9" t="s">
        <v>59</v>
      </c>
      <c r="T26" s="9" t="s">
        <v>59</v>
      </c>
      <c r="U26" s="9" t="s">
        <v>59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59</v>
      </c>
      <c r="AP26" s="9" t="s">
        <v>59</v>
      </c>
      <c r="AQ26" s="9" t="s">
        <v>28</v>
      </c>
      <c r="AR26" s="9" t="s">
        <v>59</v>
      </c>
      <c r="AS26" s="9" t="s">
        <v>59</v>
      </c>
      <c r="AT26" s="9" t="s">
        <v>59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59</v>
      </c>
      <c r="BE26" s="9" t="s">
        <v>59</v>
      </c>
      <c r="BF26" s="9" t="s">
        <v>59</v>
      </c>
      <c r="BG26" s="9" t="s">
        <v>59</v>
      </c>
      <c r="BH26" s="9" t="s">
        <v>59</v>
      </c>
      <c r="BI26" s="9" t="s">
        <v>59</v>
      </c>
      <c r="BJ26" s="9" t="s">
        <v>59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28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28</v>
      </c>
      <c r="DS26" s="9" t="s">
        <v>28</v>
      </c>
      <c r="DT26" s="9" t="s">
        <v>28</v>
      </c>
      <c r="DU26" s="9" t="s">
        <v>28</v>
      </c>
      <c r="DV26" s="9" t="s">
        <v>28</v>
      </c>
      <c r="DW26" s="9" t="s">
        <v>28</v>
      </c>
      <c r="DX26" s="9" t="s">
        <v>28</v>
      </c>
      <c r="DY26" s="9" t="s">
        <v>28</v>
      </c>
      <c r="DZ26" s="9" t="s">
        <v>28</v>
      </c>
      <c r="EA26" s="9" t="s">
        <v>28</v>
      </c>
      <c r="EB26" s="9" t="s">
        <v>28</v>
      </c>
      <c r="EC26" s="9" t="s">
        <v>28</v>
      </c>
      <c r="ED26" s="9" t="s">
        <v>28</v>
      </c>
      <c r="EE26" s="9" t="s">
        <v>28</v>
      </c>
      <c r="EF26" s="9" t="s">
        <v>28</v>
      </c>
      <c r="EG26" s="9" t="s">
        <v>28</v>
      </c>
      <c r="EH26" s="9" t="s">
        <v>28</v>
      </c>
      <c r="EI26" s="9" t="s">
        <v>28</v>
      </c>
      <c r="EJ26" s="9" t="s">
        <v>28</v>
      </c>
    </row>
    <row r="27" spans="1:140" ht="12.75">
      <c r="A27" s="3" t="s">
        <v>42</v>
      </c>
      <c r="B27" s="9" t="s">
        <v>28</v>
      </c>
      <c r="C27" s="9" t="s">
        <v>28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59</v>
      </c>
      <c r="P27" s="9" t="s">
        <v>59</v>
      </c>
      <c r="Q27" s="9" t="s">
        <v>59</v>
      </c>
      <c r="R27" s="9" t="s">
        <v>59</v>
      </c>
      <c r="S27" s="9" t="s">
        <v>59</v>
      </c>
      <c r="T27" s="9" t="s">
        <v>59</v>
      </c>
      <c r="U27" s="9" t="s">
        <v>59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59</v>
      </c>
      <c r="AP27" s="9" t="s">
        <v>59</v>
      </c>
      <c r="AQ27" s="9" t="s">
        <v>59</v>
      </c>
      <c r="AR27" s="9" t="s">
        <v>59</v>
      </c>
      <c r="AS27" s="9" t="s">
        <v>59</v>
      </c>
      <c r="AT27" s="9" t="s">
        <v>59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59</v>
      </c>
      <c r="BE27" s="9" t="s">
        <v>59</v>
      </c>
      <c r="BF27" s="9" t="s">
        <v>59</v>
      </c>
      <c r="BG27" s="9" t="s">
        <v>59</v>
      </c>
      <c r="BH27" s="9" t="s">
        <v>59</v>
      </c>
      <c r="BI27" s="9" t="s">
        <v>59</v>
      </c>
      <c r="BJ27" s="9" t="s">
        <v>59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28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28</v>
      </c>
      <c r="DS27" s="9" t="s">
        <v>28</v>
      </c>
      <c r="DT27" s="9" t="s">
        <v>28</v>
      </c>
      <c r="DU27" s="9" t="s">
        <v>28</v>
      </c>
      <c r="DV27" s="9" t="s">
        <v>28</v>
      </c>
      <c r="DW27" s="9" t="s">
        <v>28</v>
      </c>
      <c r="DX27" s="9" t="s">
        <v>28</v>
      </c>
      <c r="DY27" s="9" t="s">
        <v>28</v>
      </c>
      <c r="DZ27" s="9" t="s">
        <v>28</v>
      </c>
      <c r="EA27" s="9" t="s">
        <v>28</v>
      </c>
      <c r="EB27" s="9" t="s">
        <v>28</v>
      </c>
      <c r="EC27" s="9" t="s">
        <v>28</v>
      </c>
      <c r="ED27" s="9" t="s">
        <v>28</v>
      </c>
      <c r="EE27" s="9" t="s">
        <v>28</v>
      </c>
      <c r="EF27" s="9" t="s">
        <v>28</v>
      </c>
      <c r="EG27" s="9" t="s">
        <v>28</v>
      </c>
      <c r="EH27" s="9" t="s">
        <v>28</v>
      </c>
      <c r="EI27" s="9" t="s">
        <v>28</v>
      </c>
      <c r="EJ27" s="9" t="s">
        <v>28</v>
      </c>
    </row>
    <row r="28" spans="1:140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  <c r="T28" s="9" t="s">
        <v>59</v>
      </c>
      <c r="U28" s="9" t="s">
        <v>59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59</v>
      </c>
      <c r="AV28" s="9" t="s">
        <v>59</v>
      </c>
      <c r="AW28" s="9" t="s">
        <v>59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28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59</v>
      </c>
      <c r="CC28" s="9" t="s">
        <v>59</v>
      </c>
      <c r="CD28" s="9" t="s">
        <v>59</v>
      </c>
      <c r="CE28" s="9" t="s">
        <v>59</v>
      </c>
      <c r="CF28" s="9" t="s">
        <v>59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28</v>
      </c>
      <c r="CN28" s="9" t="s">
        <v>28</v>
      </c>
      <c r="CO28" s="9" t="s">
        <v>59</v>
      </c>
      <c r="CP28" s="9" t="s">
        <v>59</v>
      </c>
      <c r="CQ28" s="9" t="s">
        <v>59</v>
      </c>
      <c r="CR28" s="9" t="s">
        <v>28</v>
      </c>
      <c r="CS28" s="9" t="s">
        <v>28</v>
      </c>
      <c r="CT28" s="9" t="s">
        <v>28</v>
      </c>
      <c r="CU28" s="9" t="s">
        <v>28</v>
      </c>
      <c r="CV28" s="9" t="s">
        <v>28</v>
      </c>
      <c r="CW28" s="9" t="s">
        <v>28</v>
      </c>
      <c r="CX28" s="9" t="s">
        <v>28</v>
      </c>
      <c r="CY28" s="9" t="s">
        <v>59</v>
      </c>
      <c r="CZ28" s="9" t="s">
        <v>59</v>
      </c>
      <c r="DA28" s="9" t="s">
        <v>28</v>
      </c>
      <c r="DB28" s="9" t="s">
        <v>28</v>
      </c>
      <c r="DC28" s="9" t="s">
        <v>28</v>
      </c>
      <c r="DD28" s="9" t="s">
        <v>28</v>
      </c>
      <c r="DE28" s="9" t="s">
        <v>28</v>
      </c>
      <c r="DF28" s="9" t="s">
        <v>28</v>
      </c>
      <c r="DG28" s="9" t="s">
        <v>28</v>
      </c>
      <c r="DH28" s="9" t="s">
        <v>28</v>
      </c>
      <c r="DI28" s="9" t="s">
        <v>28</v>
      </c>
      <c r="DJ28" s="9" t="s">
        <v>28</v>
      </c>
      <c r="DK28" s="9" t="s">
        <v>28</v>
      </c>
      <c r="DL28" s="9" t="s">
        <v>28</v>
      </c>
      <c r="DM28" s="9" t="s">
        <v>28</v>
      </c>
      <c r="DN28" s="9" t="s">
        <v>28</v>
      </c>
      <c r="DO28" s="9" t="s">
        <v>28</v>
      </c>
      <c r="DP28" s="9" t="s">
        <v>28</v>
      </c>
      <c r="DQ28" s="9" t="s">
        <v>28</v>
      </c>
      <c r="DR28" s="9" t="s">
        <v>28</v>
      </c>
      <c r="DS28" s="9" t="s">
        <v>28</v>
      </c>
      <c r="DT28" s="9" t="s">
        <v>28</v>
      </c>
      <c r="DU28" s="9" t="s">
        <v>28</v>
      </c>
      <c r="DV28" s="9" t="s">
        <v>59</v>
      </c>
      <c r="DW28" s="9" t="s">
        <v>59</v>
      </c>
      <c r="DX28" s="9" t="s">
        <v>59</v>
      </c>
      <c r="DY28" s="9" t="s">
        <v>59</v>
      </c>
      <c r="DZ28" s="9" t="s">
        <v>28</v>
      </c>
      <c r="EA28" s="9" t="s">
        <v>28</v>
      </c>
      <c r="EB28" s="9" t="s">
        <v>28</v>
      </c>
      <c r="EC28" s="9" t="s">
        <v>59</v>
      </c>
      <c r="ED28" s="9" t="s">
        <v>59</v>
      </c>
      <c r="EE28" s="9" t="s">
        <v>28</v>
      </c>
      <c r="EF28" s="9" t="s">
        <v>28</v>
      </c>
      <c r="EG28" s="9" t="s">
        <v>28</v>
      </c>
      <c r="EH28" s="9" t="s">
        <v>28</v>
      </c>
      <c r="EI28" s="9" t="s">
        <v>28</v>
      </c>
      <c r="EJ28" s="9" t="s">
        <v>28</v>
      </c>
    </row>
    <row r="29" spans="1:140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59</v>
      </c>
      <c r="Q29" s="9" t="s">
        <v>59</v>
      </c>
      <c r="R29" s="9" t="s">
        <v>59</v>
      </c>
      <c r="S29" s="9" t="s">
        <v>59</v>
      </c>
      <c r="T29" s="9" t="s">
        <v>59</v>
      </c>
      <c r="U29" s="9" t="s">
        <v>59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59</v>
      </c>
      <c r="AV29" s="9" t="s">
        <v>59</v>
      </c>
      <c r="AW29" s="9" t="s">
        <v>59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59</v>
      </c>
      <c r="CC29" s="9" t="s">
        <v>59</v>
      </c>
      <c r="CD29" s="9" t="s">
        <v>59</v>
      </c>
      <c r="CE29" s="9" t="s">
        <v>59</v>
      </c>
      <c r="CF29" s="9" t="s">
        <v>59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59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28</v>
      </c>
      <c r="DA29" s="9" t="s">
        <v>28</v>
      </c>
      <c r="DB29" s="9" t="s">
        <v>28</v>
      </c>
      <c r="DC29" s="9" t="s">
        <v>28</v>
      </c>
      <c r="DD29" s="9" t="s">
        <v>28</v>
      </c>
      <c r="DE29" s="9" t="s">
        <v>28</v>
      </c>
      <c r="DF29" s="9" t="s">
        <v>28</v>
      </c>
      <c r="DG29" s="9" t="s">
        <v>28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28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28</v>
      </c>
      <c r="DS29" s="9" t="s">
        <v>28</v>
      </c>
      <c r="DT29" s="9" t="s">
        <v>28</v>
      </c>
      <c r="DU29" s="9" t="s">
        <v>28</v>
      </c>
      <c r="DV29" s="9" t="s">
        <v>59</v>
      </c>
      <c r="DW29" s="9" t="s">
        <v>59</v>
      </c>
      <c r="DX29" s="9" t="s">
        <v>59</v>
      </c>
      <c r="DY29" s="9" t="s">
        <v>59</v>
      </c>
      <c r="DZ29" s="9" t="s">
        <v>28</v>
      </c>
      <c r="EA29" s="9" t="s">
        <v>28</v>
      </c>
      <c r="EB29" s="9" t="s">
        <v>28</v>
      </c>
      <c r="EC29" s="9" t="s">
        <v>28</v>
      </c>
      <c r="ED29" s="9" t="s">
        <v>59</v>
      </c>
      <c r="EE29" s="9" t="s">
        <v>28</v>
      </c>
      <c r="EF29" s="9" t="s">
        <v>28</v>
      </c>
      <c r="EG29" s="9" t="s">
        <v>28</v>
      </c>
      <c r="EH29" s="9" t="s">
        <v>28</v>
      </c>
      <c r="EI29" s="9" t="s">
        <v>28</v>
      </c>
      <c r="EJ29" s="9" t="s">
        <v>28</v>
      </c>
    </row>
    <row r="30" spans="1:140" ht="12.75">
      <c r="A30" s="3" t="s">
        <v>66</v>
      </c>
      <c r="B30" s="9" t="s">
        <v>28</v>
      </c>
      <c r="C30" s="9" t="s">
        <v>28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59</v>
      </c>
      <c r="Q30" s="9" t="s">
        <v>59</v>
      </c>
      <c r="R30" s="9" t="s">
        <v>59</v>
      </c>
      <c r="S30" s="9" t="s">
        <v>59</v>
      </c>
      <c r="T30" s="9" t="s">
        <v>59</v>
      </c>
      <c r="U30" s="9" t="s">
        <v>59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59</v>
      </c>
      <c r="CC30" s="9" t="s">
        <v>59</v>
      </c>
      <c r="CD30" s="9" t="s">
        <v>59</v>
      </c>
      <c r="CE30" s="9" t="s">
        <v>59</v>
      </c>
      <c r="CF30" s="9" t="s">
        <v>59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  <c r="DA30" s="9" t="s">
        <v>28</v>
      </c>
      <c r="DB30" s="9" t="s">
        <v>28</v>
      </c>
      <c r="DC30" s="9" t="s">
        <v>28</v>
      </c>
      <c r="DD30" s="9" t="s">
        <v>28</v>
      </c>
      <c r="DE30" s="9" t="s">
        <v>28</v>
      </c>
      <c r="DF30" s="9" t="s">
        <v>28</v>
      </c>
      <c r="DG30" s="9" t="s">
        <v>28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  <c r="DS30" s="9" t="s">
        <v>28</v>
      </c>
      <c r="DT30" s="9" t="s">
        <v>28</v>
      </c>
      <c r="DU30" s="9" t="s">
        <v>28</v>
      </c>
      <c r="DV30" s="9" t="s">
        <v>59</v>
      </c>
      <c r="DW30" s="9" t="s">
        <v>59</v>
      </c>
      <c r="DX30" s="9" t="s">
        <v>59</v>
      </c>
      <c r="DY30" s="9" t="s">
        <v>59</v>
      </c>
      <c r="DZ30" s="9" t="s">
        <v>28</v>
      </c>
      <c r="EA30" s="9" t="s">
        <v>28</v>
      </c>
      <c r="EB30" s="9" t="s">
        <v>28</v>
      </c>
      <c r="EC30" s="9" t="s">
        <v>28</v>
      </c>
      <c r="ED30" s="9" t="s">
        <v>28</v>
      </c>
      <c r="EE30" s="9" t="s">
        <v>28</v>
      </c>
      <c r="EF30" s="9" t="s">
        <v>28</v>
      </c>
      <c r="EG30" s="9" t="s">
        <v>28</v>
      </c>
      <c r="EH30" s="9" t="s">
        <v>28</v>
      </c>
      <c r="EI30" s="9" t="s">
        <v>28</v>
      </c>
      <c r="EJ30" s="9" t="s">
        <v>28</v>
      </c>
    </row>
    <row r="31" spans="1:14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28</v>
      </c>
      <c r="DN31" s="9" t="s">
        <v>28</v>
      </c>
      <c r="DO31" s="9" t="s">
        <v>28</v>
      </c>
      <c r="DP31" s="9" t="s">
        <v>59</v>
      </c>
      <c r="DQ31" s="9" t="s">
        <v>59</v>
      </c>
      <c r="DR31" s="9" t="s">
        <v>59</v>
      </c>
      <c r="DS31" s="9" t="s">
        <v>59</v>
      </c>
      <c r="DT31" s="9" t="s">
        <v>59</v>
      </c>
      <c r="DU31" s="9" t="s">
        <v>59</v>
      </c>
      <c r="DV31" s="9" t="s">
        <v>59</v>
      </c>
      <c r="DW31" s="9" t="s">
        <v>59</v>
      </c>
      <c r="DX31" s="9" t="s">
        <v>59</v>
      </c>
      <c r="DY31" s="9" t="s">
        <v>59</v>
      </c>
      <c r="DZ31" s="9" t="s">
        <v>59</v>
      </c>
      <c r="EA31" s="9" t="s">
        <v>59</v>
      </c>
      <c r="EB31" s="9" t="s">
        <v>59</v>
      </c>
      <c r="EC31" s="9" t="s">
        <v>59</v>
      </c>
      <c r="ED31" s="9" t="s">
        <v>59</v>
      </c>
      <c r="EE31" s="9" t="s">
        <v>59</v>
      </c>
      <c r="EF31" s="9" t="s">
        <v>59</v>
      </c>
      <c r="EG31" s="9" t="s">
        <v>59</v>
      </c>
      <c r="EH31" s="9" t="s">
        <v>59</v>
      </c>
      <c r="EI31" s="9" t="s">
        <v>59</v>
      </c>
      <c r="EJ31" s="9" t="s">
        <v>59</v>
      </c>
    </row>
    <row r="32" spans="1:140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59</v>
      </c>
      <c r="X32" s="9" t="s">
        <v>28</v>
      </c>
      <c r="Y32" s="9" t="s">
        <v>28</v>
      </c>
      <c r="Z32" s="9" t="s">
        <v>28</v>
      </c>
      <c r="AA32" s="9" t="s">
        <v>28</v>
      </c>
      <c r="AB32" s="9" t="s">
        <v>28</v>
      </c>
      <c r="AC32" s="9" t="s">
        <v>28</v>
      </c>
      <c r="AD32" s="9" t="s">
        <v>28</v>
      </c>
      <c r="AE32" s="9" t="s">
        <v>28</v>
      </c>
      <c r="AF32" s="9" t="s">
        <v>28</v>
      </c>
      <c r="AG32" s="9" t="s">
        <v>28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28</v>
      </c>
      <c r="AM32" s="9" t="s">
        <v>28</v>
      </c>
      <c r="AN32" s="9" t="s">
        <v>59</v>
      </c>
      <c r="AO32" s="9" t="s">
        <v>59</v>
      </c>
      <c r="AP32" s="9" t="s">
        <v>59</v>
      </c>
      <c r="AQ32" s="9" t="s">
        <v>59</v>
      </c>
      <c r="AR32" s="9" t="s">
        <v>59</v>
      </c>
      <c r="AS32" s="9" t="s">
        <v>59</v>
      </c>
      <c r="AT32" s="9" t="s">
        <v>59</v>
      </c>
      <c r="AU32" s="9" t="s">
        <v>59</v>
      </c>
      <c r="AV32" s="9" t="s">
        <v>59</v>
      </c>
      <c r="AW32" s="9" t="s">
        <v>59</v>
      </c>
      <c r="AX32" s="9" t="s">
        <v>28</v>
      </c>
      <c r="AY32" s="9" t="s">
        <v>59</v>
      </c>
      <c r="AZ32" s="9" t="s">
        <v>28</v>
      </c>
      <c r="BA32" s="9" t="s">
        <v>28</v>
      </c>
      <c r="BB32" s="9" t="s">
        <v>28</v>
      </c>
      <c r="BC32" s="9" t="s">
        <v>28</v>
      </c>
      <c r="BD32" s="9" t="s">
        <v>59</v>
      </c>
      <c r="BE32" s="9" t="s">
        <v>59</v>
      </c>
      <c r="BF32" s="9" t="s">
        <v>59</v>
      </c>
      <c r="BG32" s="9" t="s">
        <v>59</v>
      </c>
      <c r="BH32" s="9" t="s">
        <v>59</v>
      </c>
      <c r="BI32" s="9" t="s">
        <v>59</v>
      </c>
      <c r="BJ32" s="9" t="s">
        <v>59</v>
      </c>
      <c r="BK32" s="9" t="s">
        <v>28</v>
      </c>
      <c r="BL32" s="9" t="s">
        <v>28</v>
      </c>
      <c r="BM32" s="9" t="s">
        <v>28</v>
      </c>
      <c r="BN32" s="9" t="s">
        <v>28</v>
      </c>
      <c r="BO32" s="9" t="s">
        <v>28</v>
      </c>
      <c r="BP32" s="9" t="s">
        <v>28</v>
      </c>
      <c r="BQ32" s="9" t="s">
        <v>28</v>
      </c>
      <c r="BR32" s="9" t="s">
        <v>28</v>
      </c>
      <c r="BS32" s="9" t="s">
        <v>28</v>
      </c>
      <c r="BT32" s="9" t="s">
        <v>28</v>
      </c>
      <c r="BU32" s="9" t="s">
        <v>28</v>
      </c>
      <c r="BV32" s="9" t="s">
        <v>28</v>
      </c>
      <c r="BW32" s="9" t="s">
        <v>59</v>
      </c>
      <c r="BX32" s="9" t="s">
        <v>59</v>
      </c>
      <c r="BY32" s="9" t="s">
        <v>28</v>
      </c>
      <c r="BZ32" s="9" t="s">
        <v>59</v>
      </c>
      <c r="CA32" s="9" t="s">
        <v>59</v>
      </c>
      <c r="CB32" s="9" t="s">
        <v>59</v>
      </c>
      <c r="CC32" s="9" t="s">
        <v>59</v>
      </c>
      <c r="CD32" s="9" t="s">
        <v>59</v>
      </c>
      <c r="CE32" s="9" t="s">
        <v>59</v>
      </c>
      <c r="CF32" s="9" t="s">
        <v>59</v>
      </c>
      <c r="CG32" s="9" t="s">
        <v>59</v>
      </c>
      <c r="CH32" s="9" t="s">
        <v>59</v>
      </c>
      <c r="CI32" s="9" t="s">
        <v>59</v>
      </c>
      <c r="CJ32" s="9" t="s">
        <v>59</v>
      </c>
      <c r="CK32" s="9" t="s">
        <v>59</v>
      </c>
      <c r="CL32" s="9" t="s">
        <v>59</v>
      </c>
      <c r="CM32" s="9" t="s">
        <v>59</v>
      </c>
      <c r="CN32" s="9" t="s">
        <v>59</v>
      </c>
      <c r="CO32" s="9" t="s">
        <v>59</v>
      </c>
      <c r="CP32" s="9" t="s">
        <v>59</v>
      </c>
      <c r="CQ32" s="9" t="s">
        <v>59</v>
      </c>
      <c r="CR32" s="9" t="s">
        <v>59</v>
      </c>
      <c r="CS32" s="9" t="s">
        <v>59</v>
      </c>
      <c r="CT32" s="9" t="s">
        <v>59</v>
      </c>
      <c r="CU32" s="9" t="s">
        <v>59</v>
      </c>
      <c r="CV32" s="9" t="s">
        <v>59</v>
      </c>
      <c r="CW32" s="9" t="s">
        <v>59</v>
      </c>
      <c r="CX32" s="9" t="s">
        <v>59</v>
      </c>
      <c r="CY32" s="9" t="s">
        <v>59</v>
      </c>
      <c r="CZ32" s="9" t="s">
        <v>59</v>
      </c>
      <c r="DA32" s="9" t="s">
        <v>59</v>
      </c>
      <c r="DB32" s="9" t="s">
        <v>59</v>
      </c>
      <c r="DC32" s="9" t="s">
        <v>28</v>
      </c>
      <c r="DD32" s="9" t="s">
        <v>28</v>
      </c>
      <c r="DE32" s="9" t="s">
        <v>28</v>
      </c>
      <c r="DF32" s="9" t="s">
        <v>28</v>
      </c>
      <c r="DG32" s="9" t="s">
        <v>28</v>
      </c>
      <c r="DH32" s="9" t="s">
        <v>28</v>
      </c>
      <c r="DI32" s="9" t="s">
        <v>28</v>
      </c>
      <c r="DJ32" s="9" t="s">
        <v>28</v>
      </c>
      <c r="DK32" s="9" t="s">
        <v>28</v>
      </c>
      <c r="DL32" s="9" t="s">
        <v>28</v>
      </c>
      <c r="DM32" s="9" t="s">
        <v>28</v>
      </c>
      <c r="DN32" s="9" t="s">
        <v>28</v>
      </c>
      <c r="DO32" s="9" t="s">
        <v>28</v>
      </c>
      <c r="DP32" s="9" t="s">
        <v>28</v>
      </c>
      <c r="DQ32" s="9" t="s">
        <v>28</v>
      </c>
      <c r="DR32" s="9" t="s">
        <v>59</v>
      </c>
      <c r="DS32" s="9" t="s">
        <v>28</v>
      </c>
      <c r="DT32" s="9" t="s">
        <v>59</v>
      </c>
      <c r="DU32" s="9" t="s">
        <v>59</v>
      </c>
      <c r="DV32" s="9" t="s">
        <v>59</v>
      </c>
      <c r="DW32" s="9" t="s">
        <v>59</v>
      </c>
      <c r="DX32" s="9" t="s">
        <v>59</v>
      </c>
      <c r="DY32" s="9" t="s">
        <v>59</v>
      </c>
      <c r="DZ32" s="9" t="s">
        <v>28</v>
      </c>
      <c r="EA32" s="9" t="s">
        <v>28</v>
      </c>
      <c r="EB32" s="9" t="s">
        <v>28</v>
      </c>
      <c r="EC32" s="9" t="s">
        <v>59</v>
      </c>
      <c r="ED32" s="9" t="s">
        <v>59</v>
      </c>
      <c r="EE32" s="9" t="s">
        <v>59</v>
      </c>
      <c r="EF32" s="9" t="s">
        <v>28</v>
      </c>
      <c r="EG32" s="9" t="s">
        <v>28</v>
      </c>
      <c r="EH32" s="9" t="s">
        <v>59</v>
      </c>
      <c r="EI32" s="9" t="s">
        <v>59</v>
      </c>
      <c r="EJ32" s="9" t="s">
        <v>59</v>
      </c>
    </row>
    <row r="33" spans="1:140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28</v>
      </c>
      <c r="AE33" s="9" t="s">
        <v>28</v>
      </c>
      <c r="AF33" s="9" t="s">
        <v>28</v>
      </c>
      <c r="AG33" s="9" t="s">
        <v>28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59</v>
      </c>
      <c r="AP33" s="9" t="s">
        <v>59</v>
      </c>
      <c r="AQ33" s="9" t="s">
        <v>28</v>
      </c>
      <c r="AR33" s="9" t="s">
        <v>59</v>
      </c>
      <c r="AS33" s="9" t="s">
        <v>59</v>
      </c>
      <c r="AT33" s="9" t="s">
        <v>59</v>
      </c>
      <c r="AU33" s="9" t="s">
        <v>59</v>
      </c>
      <c r="AV33" s="9" t="s">
        <v>59</v>
      </c>
      <c r="AW33" s="9" t="s">
        <v>59</v>
      </c>
      <c r="AX33" s="9" t="s">
        <v>28</v>
      </c>
      <c r="AY33" s="9" t="s">
        <v>28</v>
      </c>
      <c r="AZ33" s="9" t="s">
        <v>59</v>
      </c>
      <c r="BA33" s="9" t="s">
        <v>59</v>
      </c>
      <c r="BB33" s="9" t="s">
        <v>59</v>
      </c>
      <c r="BC33" s="9" t="s">
        <v>59</v>
      </c>
      <c r="BD33" s="9" t="s">
        <v>59</v>
      </c>
      <c r="BE33" s="9" t="s">
        <v>59</v>
      </c>
      <c r="BF33" s="9" t="s">
        <v>59</v>
      </c>
      <c r="BG33" s="9" t="s">
        <v>59</v>
      </c>
      <c r="BH33" s="9" t="s">
        <v>59</v>
      </c>
      <c r="BI33" s="9" t="s">
        <v>59</v>
      </c>
      <c r="BJ33" s="9" t="s">
        <v>59</v>
      </c>
      <c r="BK33" s="9" t="s">
        <v>28</v>
      </c>
      <c r="BL33" s="9" t="s">
        <v>28</v>
      </c>
      <c r="BM33" s="9" t="s">
        <v>28</v>
      </c>
      <c r="BN33" s="9" t="s">
        <v>28</v>
      </c>
      <c r="BO33" s="9" t="s">
        <v>28</v>
      </c>
      <c r="BP33" s="9" t="s">
        <v>28</v>
      </c>
      <c r="BQ33" s="9" t="s">
        <v>28</v>
      </c>
      <c r="BR33" s="9" t="s">
        <v>28</v>
      </c>
      <c r="BS33" s="9" t="s">
        <v>28</v>
      </c>
      <c r="BT33" s="9" t="s">
        <v>28</v>
      </c>
      <c r="BU33" s="9" t="s">
        <v>28</v>
      </c>
      <c r="BV33" s="9" t="s">
        <v>28</v>
      </c>
      <c r="BW33" s="9" t="s">
        <v>59</v>
      </c>
      <c r="BX33" s="9" t="s">
        <v>59</v>
      </c>
      <c r="BY33" s="9" t="s">
        <v>28</v>
      </c>
      <c r="BZ33" s="9" t="s">
        <v>59</v>
      </c>
      <c r="CA33" s="9" t="s">
        <v>59</v>
      </c>
      <c r="CB33" s="9" t="s">
        <v>59</v>
      </c>
      <c r="CC33" s="9" t="s">
        <v>59</v>
      </c>
      <c r="CD33" s="9" t="s">
        <v>59</v>
      </c>
      <c r="CE33" s="9" t="s">
        <v>59</v>
      </c>
      <c r="CF33" s="9" t="s">
        <v>59</v>
      </c>
      <c r="CG33" s="9" t="s">
        <v>59</v>
      </c>
      <c r="CH33" s="9" t="s">
        <v>59</v>
      </c>
      <c r="CI33" s="9" t="s">
        <v>59</v>
      </c>
      <c r="CJ33" s="9" t="s">
        <v>59</v>
      </c>
      <c r="CK33" s="9" t="s">
        <v>59</v>
      </c>
      <c r="CL33" s="9" t="s">
        <v>59</v>
      </c>
      <c r="CM33" s="9" t="s">
        <v>59</v>
      </c>
      <c r="CN33" s="9" t="s">
        <v>59</v>
      </c>
      <c r="CO33" s="9" t="s">
        <v>59</v>
      </c>
      <c r="CP33" s="9" t="s">
        <v>59</v>
      </c>
      <c r="CQ33" s="9" t="s">
        <v>59</v>
      </c>
      <c r="CR33" s="9" t="s">
        <v>59</v>
      </c>
      <c r="CS33" s="9" t="s">
        <v>59</v>
      </c>
      <c r="CT33" s="9" t="s">
        <v>59</v>
      </c>
      <c r="CU33" s="9" t="s">
        <v>59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59</v>
      </c>
      <c r="DA33" s="9" t="s">
        <v>59</v>
      </c>
      <c r="DB33" s="9" t="s">
        <v>59</v>
      </c>
      <c r="DC33" s="9" t="s">
        <v>28</v>
      </c>
      <c r="DD33" s="9" t="s">
        <v>28</v>
      </c>
      <c r="DE33" s="9" t="s">
        <v>28</v>
      </c>
      <c r="DF33" s="9" t="s">
        <v>28</v>
      </c>
      <c r="DG33" s="9" t="s">
        <v>28</v>
      </c>
      <c r="DH33" s="9" t="s">
        <v>28</v>
      </c>
      <c r="DI33" s="9" t="s">
        <v>28</v>
      </c>
      <c r="DJ33" s="9" t="s">
        <v>28</v>
      </c>
      <c r="DK33" s="9" t="s">
        <v>28</v>
      </c>
      <c r="DL33" s="9" t="s">
        <v>28</v>
      </c>
      <c r="DM33" s="9" t="s">
        <v>28</v>
      </c>
      <c r="DN33" s="9" t="s">
        <v>28</v>
      </c>
      <c r="DO33" s="9" t="s">
        <v>28</v>
      </c>
      <c r="DP33" s="9" t="s">
        <v>28</v>
      </c>
      <c r="DQ33" s="9" t="s">
        <v>28</v>
      </c>
      <c r="DR33" s="9" t="s">
        <v>59</v>
      </c>
      <c r="DS33" s="9" t="s">
        <v>28</v>
      </c>
      <c r="DT33" s="9" t="s">
        <v>59</v>
      </c>
      <c r="DU33" s="9" t="s">
        <v>59</v>
      </c>
      <c r="DV33" s="9" t="s">
        <v>59</v>
      </c>
      <c r="DW33" s="9" t="s">
        <v>59</v>
      </c>
      <c r="DX33" s="9" t="s">
        <v>59</v>
      </c>
      <c r="DY33" s="9" t="s">
        <v>59</v>
      </c>
      <c r="DZ33" s="9" t="s">
        <v>59</v>
      </c>
      <c r="EA33" s="9" t="s">
        <v>59</v>
      </c>
      <c r="EB33" s="9" t="s">
        <v>59</v>
      </c>
      <c r="EC33" s="9" t="s">
        <v>59</v>
      </c>
      <c r="ED33" s="9" t="s">
        <v>59</v>
      </c>
      <c r="EE33" s="9" t="s">
        <v>59</v>
      </c>
      <c r="EF33" s="9" t="s">
        <v>59</v>
      </c>
      <c r="EG33" s="9" t="s">
        <v>59</v>
      </c>
      <c r="EH33" s="9" t="s">
        <v>59</v>
      </c>
      <c r="EI33" s="9" t="s">
        <v>59</v>
      </c>
      <c r="EJ33" s="9" t="s">
        <v>28</v>
      </c>
    </row>
    <row r="34" spans="1:140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59</v>
      </c>
      <c r="U34" s="9" t="s">
        <v>59</v>
      </c>
      <c r="V34" s="9" t="s">
        <v>59</v>
      </c>
      <c r="W34" s="9" t="s">
        <v>59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28</v>
      </c>
      <c r="AD34" s="9" t="s">
        <v>28</v>
      </c>
      <c r="AE34" s="9" t="s">
        <v>28</v>
      </c>
      <c r="AF34" s="9" t="s">
        <v>28</v>
      </c>
      <c r="AG34" s="9" t="s">
        <v>28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59</v>
      </c>
      <c r="AP34" s="9" t="s">
        <v>28</v>
      </c>
      <c r="AQ34" s="9" t="s">
        <v>28</v>
      </c>
      <c r="AR34" s="9" t="s">
        <v>59</v>
      </c>
      <c r="AS34" s="9" t="s">
        <v>59</v>
      </c>
      <c r="AT34" s="9" t="s">
        <v>59</v>
      </c>
      <c r="AU34" s="9" t="s">
        <v>59</v>
      </c>
      <c r="AV34" s="9" t="s">
        <v>59</v>
      </c>
      <c r="AW34" s="9" t="s">
        <v>59</v>
      </c>
      <c r="AX34" s="9" t="s">
        <v>28</v>
      </c>
      <c r="AY34" s="9" t="s">
        <v>28</v>
      </c>
      <c r="AZ34" s="9" t="s">
        <v>28</v>
      </c>
      <c r="BA34" s="9" t="s">
        <v>28</v>
      </c>
      <c r="BB34" s="9" t="s">
        <v>28</v>
      </c>
      <c r="BC34" s="9" t="s">
        <v>28</v>
      </c>
      <c r="BD34" s="9" t="s">
        <v>59</v>
      </c>
      <c r="BE34" s="9" t="s">
        <v>59</v>
      </c>
      <c r="BF34" s="9" t="s">
        <v>59</v>
      </c>
      <c r="BG34" s="9" t="s">
        <v>59</v>
      </c>
      <c r="BH34" s="9" t="s">
        <v>59</v>
      </c>
      <c r="BI34" s="9" t="s">
        <v>59</v>
      </c>
      <c r="BJ34" s="9" t="s">
        <v>59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28</v>
      </c>
      <c r="BP34" s="9" t="s">
        <v>28</v>
      </c>
      <c r="BQ34" s="9" t="s">
        <v>28</v>
      </c>
      <c r="BR34" s="9" t="s">
        <v>28</v>
      </c>
      <c r="BS34" s="9" t="s">
        <v>28</v>
      </c>
      <c r="BT34" s="9" t="s">
        <v>28</v>
      </c>
      <c r="BU34" s="9" t="s">
        <v>28</v>
      </c>
      <c r="BV34" s="9" t="s">
        <v>28</v>
      </c>
      <c r="BW34" s="9" t="s">
        <v>59</v>
      </c>
      <c r="BX34" s="9" t="s">
        <v>59</v>
      </c>
      <c r="BY34" s="9" t="s">
        <v>28</v>
      </c>
      <c r="BZ34" s="9" t="s">
        <v>59</v>
      </c>
      <c r="CA34" s="9" t="s">
        <v>59</v>
      </c>
      <c r="CB34" s="9" t="s">
        <v>28</v>
      </c>
      <c r="CC34" s="9" t="s">
        <v>28</v>
      </c>
      <c r="CD34" s="9" t="s">
        <v>28</v>
      </c>
      <c r="CE34" s="9" t="s">
        <v>28</v>
      </c>
      <c r="CF34" s="9" t="s">
        <v>28</v>
      </c>
      <c r="CG34" s="9" t="s">
        <v>28</v>
      </c>
      <c r="CH34" s="9" t="s">
        <v>28</v>
      </c>
      <c r="CI34" s="9" t="s">
        <v>28</v>
      </c>
      <c r="CJ34" s="9" t="s">
        <v>59</v>
      </c>
      <c r="CK34" s="9" t="s">
        <v>59</v>
      </c>
      <c r="CL34" s="9" t="s">
        <v>28</v>
      </c>
      <c r="CM34" s="9" t="s">
        <v>28</v>
      </c>
      <c r="CN34" s="9" t="s">
        <v>28</v>
      </c>
      <c r="CO34" s="9" t="s">
        <v>59</v>
      </c>
      <c r="CP34" s="9" t="s">
        <v>59</v>
      </c>
      <c r="CQ34" s="9" t="s">
        <v>59</v>
      </c>
      <c r="CR34" s="9" t="s">
        <v>59</v>
      </c>
      <c r="CS34" s="9" t="s">
        <v>59</v>
      </c>
      <c r="CT34" s="9" t="s">
        <v>59</v>
      </c>
      <c r="CU34" s="9" t="s">
        <v>59</v>
      </c>
      <c r="CV34" s="9" t="s">
        <v>59</v>
      </c>
      <c r="CW34" s="9" t="s">
        <v>59</v>
      </c>
      <c r="CX34" s="9" t="s">
        <v>28</v>
      </c>
      <c r="CY34" s="9" t="s">
        <v>28</v>
      </c>
      <c r="CZ34" s="9" t="s">
        <v>28</v>
      </c>
      <c r="DA34" s="9" t="s">
        <v>28</v>
      </c>
      <c r="DB34" s="9" t="s">
        <v>59</v>
      </c>
      <c r="DC34" s="9" t="s">
        <v>28</v>
      </c>
      <c r="DD34" s="9" t="s">
        <v>28</v>
      </c>
      <c r="DE34" s="9" t="s">
        <v>28</v>
      </c>
      <c r="DF34" s="9" t="s">
        <v>28</v>
      </c>
      <c r="DG34" s="9" t="s">
        <v>28</v>
      </c>
      <c r="DH34" s="9" t="s">
        <v>28</v>
      </c>
      <c r="DI34" s="9" t="s">
        <v>28</v>
      </c>
      <c r="DJ34" s="9" t="s">
        <v>28</v>
      </c>
      <c r="DK34" s="9" t="s">
        <v>28</v>
      </c>
      <c r="DL34" s="9" t="s">
        <v>28</v>
      </c>
      <c r="DM34" s="9" t="s">
        <v>28</v>
      </c>
      <c r="DN34" s="9" t="s">
        <v>28</v>
      </c>
      <c r="DO34" s="9" t="s">
        <v>28</v>
      </c>
      <c r="DP34" s="9" t="s">
        <v>28</v>
      </c>
      <c r="DQ34" s="9" t="s">
        <v>28</v>
      </c>
      <c r="DR34" s="9" t="s">
        <v>59</v>
      </c>
      <c r="DS34" s="9" t="s">
        <v>28</v>
      </c>
      <c r="DT34" s="9" t="s">
        <v>59</v>
      </c>
      <c r="DU34" s="9" t="s">
        <v>59</v>
      </c>
      <c r="DV34" s="9" t="s">
        <v>59</v>
      </c>
      <c r="DW34" s="9" t="s">
        <v>59</v>
      </c>
      <c r="DX34" s="9" t="s">
        <v>59</v>
      </c>
      <c r="DY34" s="9" t="s">
        <v>59</v>
      </c>
      <c r="DZ34" s="9" t="s">
        <v>28</v>
      </c>
      <c r="EA34" s="9" t="s">
        <v>28</v>
      </c>
      <c r="EB34" s="9" t="s">
        <v>28</v>
      </c>
      <c r="EC34" s="9" t="s">
        <v>59</v>
      </c>
      <c r="ED34" s="9" t="s">
        <v>59</v>
      </c>
      <c r="EE34" s="9" t="s">
        <v>59</v>
      </c>
      <c r="EF34" s="9" t="s">
        <v>28</v>
      </c>
      <c r="EG34" s="9" t="s">
        <v>28</v>
      </c>
      <c r="EH34" s="9" t="s">
        <v>59</v>
      </c>
      <c r="EI34" s="9" t="s">
        <v>59</v>
      </c>
      <c r="EJ34" s="9" t="s">
        <v>59</v>
      </c>
    </row>
    <row r="37" spans="1:21" ht="12.75">
      <c r="A37" s="5" t="s">
        <v>114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9" ht="12.75">
      <c r="V39" s="10"/>
    </row>
  </sheetData>
  <sheetProtection sheet="1" formatCells="0" formatColumns="0" formatRows="0" insertColumns="0" insertRows="0" insertHyperlinks="0" deleteColumns="0" deleteRows="0"/>
  <mergeCells count="3">
    <mergeCell ref="A1:EJ1"/>
    <mergeCell ref="A2:C2"/>
    <mergeCell ref="A3:M3"/>
  </mergeCells>
  <hyperlinks>
    <hyperlink ref="M5" r:id="rId1" display="Australian Census and Migrants Integrated Dataset 2011 Datacube - Australia"/>
    <hyperlink ref="O5" r:id="rId2" display="Australian Census and Migrants Integrated Dataset 2011 Datacube - New South Wales"/>
    <hyperlink ref="N5" r:id="rId3" display="Australian Census and Migrants Integrated Dataset 2011 Datacube - Australian Capital Territory"/>
    <hyperlink ref="P5" r:id="rId4" display="Australian Census and Migrants Integrated Dataset 2011 Datacube - Northern Territory"/>
    <hyperlink ref="Q5" r:id="rId5" display="Australian Census and Migrants Integrated Dataset 2011 Datacube - Queensland"/>
    <hyperlink ref="R5" r:id="rId6" display="Australian Census and Migrants Integrated Dataset 2011 Datacube - South Australia"/>
    <hyperlink ref="S5" r:id="rId7" display="Australian Census and Migrants Integrated Dataset 2011 Datacube - Tasmania"/>
    <hyperlink ref="T5" r:id="rId8" display="Australian Census and Migrants Integrated Dataset 2011 Datacube - Victoria"/>
    <hyperlink ref="U5" r:id="rId9" display="Australian Census and Migrants Integrated Dataset 2011 Datacube - Western Australia"/>
    <hyperlink ref="BD5" r:id="rId10" display="Cultural and Linguistic Characteristics of People using Mental Health Services and Prescription Medications, 2011: Table 1"/>
    <hyperlink ref="BE5" r:id="rId11" display="Cultural and Linguistic Characteristics of People using Mental Health Services and Prescription Medications, 2011: Table 2"/>
    <hyperlink ref="BF5" r:id="rId12" display="Cultural and Linguistic Characteristics of People using Mental Health Services and Prescription Medications, 2011: Table 3"/>
    <hyperlink ref="BG5" r:id="rId13" display="Cultural and Linguistic Characteristics of People using Mental Health Services and Prescription Medications, 2011: Table 4"/>
    <hyperlink ref="BH5" r:id="rId14" display="Cultural and Linguistic Characteristics of People using Mental Health Services and Prescription Medications, 2011: Table 5"/>
    <hyperlink ref="BI5" r:id="rId15" display="Cultural and Linguistic Characteristics of People using Mental Health Services and Prescription Medications, 2011: Table 6"/>
    <hyperlink ref="BJ5" r:id="rId16" display="Cultural and Linguistic Characteristics of People using Mental Health Services and Prescription Medications, 2011: Table 7"/>
    <hyperlink ref="A37" r:id="rId17" display="© Commonwealth of Australia 2011"/>
    <hyperlink ref="AA5" r:id="rId18" display="Births 2013"/>
    <hyperlink ref="AB5" r:id="rId19" display="Births 2012 "/>
    <hyperlink ref="BK5" r:id="rId20" display="Deaths 2017"/>
    <hyperlink ref="AN5" r:id="rId21" display="Causes of Death 2005"/>
    <hyperlink ref="DO5" r:id="rId22" display="Migration Australia 2016-17- State and Territoty Composition of Country of Birth "/>
    <hyperlink ref="DN5" r:id="rId23" display="Migration Australia 2016-17- Estimated Resident Population by Country of Birth "/>
    <hyperlink ref="DM5" r:id="rId24" display="Migration Australia 2016-17- Net Overseas Migration by Country of Birth "/>
    <hyperlink ref="D5" r:id="rId25" display="Australian Census and Migrants Integrated Dataset 2016 Datacube - Australia"/>
    <hyperlink ref="E5" r:id="rId26" display="Australian Census and Migrants Integrated Dataset 2016 Datacube - Australian Capital Territory"/>
    <hyperlink ref="F5" r:id="rId27" display="Australian Census and Migrants Integrated Dataset 2016 Datacube - New South Wales"/>
    <hyperlink ref="G5" r:id="rId28" display="Australian Census and Migrants Integrated Dataset 2016 Datacube - Northern Territory"/>
    <hyperlink ref="H5" r:id="rId29" display="Australian Census and Migrants Integrated Dataset 2016 Datacube - Queensland "/>
    <hyperlink ref="I5" r:id="rId30" display="Australian Census and Migrants Integrated Dataset 2016 Datacube - South Australia"/>
    <hyperlink ref="J5" r:id="rId31" display="Australian Census and Migrants Integrated Dataset 2016 Datacube - Tasmania "/>
    <hyperlink ref="K5" r:id="rId32" display="Australian Census and Migrants Integrated Dataset 2016 Datacube - Victoria "/>
    <hyperlink ref="L5" r:id="rId33" display="Australian Census and Migrants Integrated Dataset 2016 Datacube - Western Australia"/>
    <hyperlink ref="AQ5" r:id="rId34" display="Census of Population and Housing 2016 : Reflecting Australia - Religion"/>
    <hyperlink ref="AP5" r:id="rId35" display="Census of Population and Housing 2016 : Reflecting Australia - Cultural Diversity"/>
    <hyperlink ref="DD5" r:id="rId36" display="Marriages and Divorces 2017"/>
    <hyperlink ref="CB5" r:id="rId37" display="Education and Work 2018"/>
    <hyperlink ref="CC5" r:id="rId38" display="Education and Work 2017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1" r:id="rId40"/>
  <headerFooter alignWithMargins="0">
    <oddHeader>&amp;C&amp;A</oddHeader>
    <oddFooter>&amp;CPage &amp;P</oddFooter>
  </headerFooter>
  <ignoredErrors>
    <ignoredError sqref="BM5" formula="1"/>
  </ignoredErrors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"/>
    </sheetView>
  </sheetViews>
  <sheetFormatPr defaultColWidth="11.57421875" defaultRowHeight="12.75"/>
  <cols>
    <col min="1" max="1" width="38.8515625" style="0" customWidth="1"/>
    <col min="2" max="3" width="11.57421875" style="8" customWidth="1"/>
    <col min="4" max="5" width="12.7109375" style="8" customWidth="1"/>
    <col min="6" max="17" width="11.57421875" style="8" customWidth="1"/>
    <col min="18" max="21" width="12.28125" style="8" customWidth="1"/>
    <col min="22" max="23" width="11.57421875" style="8" customWidth="1"/>
    <col min="24" max="24" width="12.7109375" style="8" customWidth="1"/>
    <col min="25" max="27" width="11.57421875" style="8" customWidth="1"/>
    <col min="28" max="28" width="12.7109375" style="8" customWidth="1"/>
    <col min="29" max="29" width="11.57421875" style="8" customWidth="1"/>
    <col min="30" max="30" width="12.140625" style="8" customWidth="1"/>
    <col min="31" max="33" width="11.57421875" style="8" customWidth="1"/>
    <col min="34" max="34" width="10.7109375" style="8" customWidth="1"/>
    <col min="35" max="35" width="11.57421875" style="8" customWidth="1"/>
    <col min="36" max="36" width="12.28125" style="8" customWidth="1"/>
    <col min="37" max="37" width="11.57421875" style="8" customWidth="1"/>
    <col min="38" max="38" width="12.7109375" style="8" customWidth="1"/>
    <col min="39" max="43" width="11.57421875" style="8" customWidth="1"/>
    <col min="44" max="44" width="10.7109375" style="8" customWidth="1"/>
    <col min="45" max="70" width="11.57421875" style="8" customWidth="1"/>
    <col min="71" max="71" width="12.57421875" style="8" customWidth="1"/>
    <col min="72" max="76" width="11.57421875" style="8" customWidth="1"/>
    <col min="77" max="77" width="12.421875" style="8" customWidth="1"/>
    <col min="78" max="93" width="11.57421875" style="8" customWidth="1"/>
    <col min="94" max="94" width="12.421875" style="8" customWidth="1"/>
    <col min="95" max="95" width="11.57421875" style="8" customWidth="1"/>
    <col min="96" max="96" width="14.57421875" style="8" customWidth="1"/>
    <col min="97" max="98" width="11.57421875" style="8" customWidth="1"/>
    <col min="99" max="99" width="13.421875" style="8" customWidth="1"/>
    <col min="100" max="104" width="11.57421875" style="8" customWidth="1"/>
    <col min="105" max="105" width="12.28125" style="8" customWidth="1"/>
    <col min="106" max="107" width="11.57421875" style="8" customWidth="1"/>
    <col min="108" max="108" width="12.7109375" style="8" customWidth="1"/>
    <col min="109" max="110" width="11.57421875" style="8" customWidth="1"/>
    <col min="111" max="111" width="16.57421875" style="8" customWidth="1"/>
    <col min="112" max="112" width="15.140625" style="8" customWidth="1"/>
    <col min="113" max="113" width="14.140625" style="8" customWidth="1"/>
    <col min="114" max="114" width="12.57421875" style="8" customWidth="1"/>
    <col min="115" max="115" width="11.57421875" style="8" customWidth="1"/>
    <col min="116" max="116" width="12.28125" style="8" customWidth="1"/>
    <col min="117" max="124" width="11.57421875" style="8" customWidth="1"/>
    <col min="125" max="126" width="12.00390625" style="8" customWidth="1"/>
    <col min="127" max="129" width="11.57421875" style="8" customWidth="1"/>
  </cols>
  <sheetData>
    <row r="1" spans="1:140" s="32" customFormat="1" ht="67.5" customHeight="1">
      <c r="A1" s="30" t="s">
        <v>94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</row>
    <row r="2" spans="1:66" ht="22.5" customHeight="1">
      <c r="A2" s="36" t="s">
        <v>112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1"/>
      <c r="AG2" s="1"/>
      <c r="AI2" s="1"/>
      <c r="AP2" s="1"/>
      <c r="AS2" s="1"/>
      <c r="AT2" s="1"/>
      <c r="AU2" s="1"/>
      <c r="AV2" s="1"/>
      <c r="AW2" s="1"/>
      <c r="AX2" s="1"/>
      <c r="AY2" s="1"/>
      <c r="AZ2" s="1"/>
      <c r="BA2" s="1"/>
      <c r="BM2" s="1"/>
      <c r="BN2" s="1"/>
    </row>
    <row r="3" spans="1:71" ht="12.75">
      <c r="A3" s="21" t="s">
        <v>111</v>
      </c>
      <c r="X3" s="21"/>
      <c r="AB3" s="21"/>
      <c r="AF3" s="21"/>
      <c r="AG3" s="21"/>
      <c r="AI3" s="21"/>
      <c r="AJ3" s="21"/>
      <c r="AK3" s="21"/>
      <c r="AL3" s="21"/>
      <c r="AM3" s="21"/>
      <c r="AN3" s="21"/>
      <c r="AO3" s="21"/>
      <c r="AP3" s="21"/>
      <c r="AQ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K3" s="21"/>
      <c r="BL3" s="21"/>
      <c r="BM3" s="21"/>
      <c r="BN3" s="21"/>
      <c r="BS3" s="7"/>
    </row>
    <row r="4" spans="1:140" ht="24" customHeight="1">
      <c r="A4" s="4" t="s">
        <v>48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</row>
    <row r="5" spans="1:140" s="13" customFormat="1" ht="106.5" customHeight="1">
      <c r="A5" s="6"/>
      <c r="B5" s="27" t="s">
        <v>126</v>
      </c>
      <c r="C5" s="11" t="s">
        <v>108</v>
      </c>
      <c r="D5" s="27" t="s">
        <v>110</v>
      </c>
      <c r="E5" s="27" t="s">
        <v>123</v>
      </c>
      <c r="F5" s="11" t="s">
        <v>102</v>
      </c>
      <c r="G5" s="11" t="s">
        <v>103</v>
      </c>
      <c r="H5" s="11" t="s">
        <v>113</v>
      </c>
      <c r="I5" s="11" t="s">
        <v>115</v>
      </c>
      <c r="J5" s="11" t="s">
        <v>116</v>
      </c>
      <c r="K5" s="11" t="s">
        <v>117</v>
      </c>
      <c r="L5" s="11" t="s">
        <v>118</v>
      </c>
      <c r="M5" s="11" t="s">
        <v>119</v>
      </c>
      <c r="N5" s="11" t="s">
        <v>120</v>
      </c>
      <c r="O5" s="11" t="s">
        <v>121</v>
      </c>
      <c r="P5" s="11" t="s">
        <v>122</v>
      </c>
      <c r="Q5" s="11" t="s">
        <v>107</v>
      </c>
      <c r="R5" s="11" t="str">
        <f>HYPERLINK("http://www.abs.gov.au/ausstats/subscriber.nsf/LookupAttach/3301.0Data+Cubes-13.12.176/$File/33010Do006_2016.xls","Births 2016")</f>
        <v>Births 2016</v>
      </c>
      <c r="S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T5" s="11" t="s">
        <v>124</v>
      </c>
      <c r="U5" s="11" t="s">
        <v>125</v>
      </c>
      <c r="V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W5" s="11" t="str">
        <f>HYPERLINK("http://www.abs.gov.au/ausstats/subscriber.nsf/LookupAttach/3302.0Data+Cubes-27.09.171/$File/33020Do001_2016.xls","Deaths 2016")</f>
        <v>Deaths 2016</v>
      </c>
      <c r="X5" s="11" t="str">
        <f>HYPERLINK("http://www.abs.gov.au/ausstats/Subscriber.nsf/LookupAttach/6227.0Data+Cubes-29.11.161/$File/62270Do001_201605.xls","Education and Work 2016")</f>
        <v>Education and Work 2016</v>
      </c>
      <c r="Y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Z5" s="16" t="str">
        <f>HYPERLINK("http://www.abs.gov.au/ausstats/subscriber.nsf/LookupAttach/3301.0Data+Cubes-08.11.166/$File/33010Do006_2015.xls","Births 2015")</f>
        <v>Births 2015</v>
      </c>
      <c r="AA5" s="11" t="str">
        <f>HYPERLINK("http://www.abs.gov.au/ausstats/subscriber.nsf/LookupAttach/3302.0Data+Cubes-28.09.161/$File/33020Do001_2015.xls","Deaths 2015")</f>
        <v>Deaths 2015</v>
      </c>
      <c r="AB5" s="11" t="str">
        <f>HYPERLINK("http://www.abs.gov.au/ausstats/subscriber.nsf/LookupAttach/3415.0Data+Cubes-28.06.16142/$File/34150DS0088_2015_Education and Work_Migrants.xls","Education and Work 2015")</f>
        <v>Education and Work 2015</v>
      </c>
      <c r="AC5" s="11" t="str">
        <f>HYPERLINK("http://www.abs.gov.au/ausstats/subscriber.nsf/LookupAttach/4235.0Data+Cubes-22.06.164/$File/42350Do004_2015.xls","Qualifications and Work 2015")</f>
        <v>Qualifications and Work 2015</v>
      </c>
      <c r="AD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AE5" s="16" t="str">
        <f>HYPERLINK("http://www.abs.gov.au/ausstats/subscriber.nsf/LookupAttach/3301.0Data+Cubes-29.10.159/$File/33010Do009_2014.xls","Births 2014")</f>
        <v>Births 2014</v>
      </c>
      <c r="AF5" s="11" t="str">
        <f>HYPERLINK("http://www.abs.gov.au/ausstats/subscriber.nsf/LookupAttach/3302.0Data+Cubes-12.11.159/$File/33020Do009_2014.xls","Deaths 2014")</f>
        <v>Deaths 2014</v>
      </c>
      <c r="AG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AH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AI5" s="28" t="s">
        <v>104</v>
      </c>
      <c r="AJ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AK5" s="11" t="str">
        <f>HYPERLINK("http://www.abs.gov.au/ausstats/subscriber.nsf/LookupAttach/3415.0Data+Cubes-19.08.15112/$File/34150DS0082_2012_Deaths_Migrants.xls","Deaths 2012")</f>
        <v>Deaths 2012</v>
      </c>
      <c r="AL5" s="11" t="str">
        <f>HYPERLINK("http://www.abs.gov.au/ausstats/subscriber.nsf/LookupAttach/3415.0Data+Cubes-19.08.15141/$File/34150DS0086_2013_Education and Work_Migrants.xls","Education and Work 2013")</f>
        <v>Education and Work 2013</v>
      </c>
      <c r="AM5" s="11" t="str">
        <f>HYPERLINK("http://www.abs.gov.au/ausstats/subscriber.nsf/LookupAttach/3415.0Data+Cubes-19.08.15185/$File/41590do012.xls","General Social Survey 2014 Table 12")</f>
        <v>General Social Survey 2014 Table 12</v>
      </c>
      <c r="AN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AO5" s="11" t="str">
        <f>HYPERLINK("http://www.abs.gov.au/ausstats/subscriber.nsf/LookupAttach/3415.0Data+Cubes-19.08.15111/$File/34150DS0083_2013_Deaths_Migrants.xls","Deaths 2013")</f>
        <v>Deaths 2013</v>
      </c>
      <c r="AP5" s="29" t="s">
        <v>105</v>
      </c>
      <c r="AQ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AR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AS5" s="11" t="s">
        <v>67</v>
      </c>
      <c r="AT5" s="11" t="s">
        <v>68</v>
      </c>
      <c r="AU5" s="11" t="s">
        <v>69</v>
      </c>
      <c r="AV5" s="11" t="s">
        <v>70</v>
      </c>
      <c r="AW5" s="11" t="s">
        <v>71</v>
      </c>
      <c r="AX5" s="11" t="s">
        <v>72</v>
      </c>
      <c r="AY5" s="11" t="s">
        <v>73</v>
      </c>
      <c r="AZ5" s="11" t="s">
        <v>74</v>
      </c>
      <c r="BA5" s="11" t="s">
        <v>75</v>
      </c>
      <c r="BB5" s="16" t="str">
        <f>HYPERLINK("http://www.abs.gov.au/ausstats/subscriber.nsf/LookupAttach/3415.0Data+Cubes-23.07.1340/$File/34150DS0077_2011_Births_Migrants.xls","Births 2011")</f>
        <v>Births 2011</v>
      </c>
      <c r="BC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D5" s="11" t="s">
        <v>95</v>
      </c>
      <c r="BE5" s="11" t="s">
        <v>96</v>
      </c>
      <c r="BF5" s="11" t="s">
        <v>97</v>
      </c>
      <c r="BG5" s="11" t="s">
        <v>98</v>
      </c>
      <c r="BH5" s="11" t="s">
        <v>99</v>
      </c>
      <c r="BI5" s="11" t="s">
        <v>100</v>
      </c>
      <c r="BJ5" s="11" t="s">
        <v>101</v>
      </c>
      <c r="BK5" s="11" t="str">
        <f>HYPERLINK("http://www.abs.gov.au/ausstats/subscriber.nsf/LookupAttach/3415.0Data+Cubes-23.07.13110/$File/34150DS0078_2011_Deaths_Migrants.xls","Deaths 2011")</f>
        <v>Deaths 2011</v>
      </c>
      <c r="BL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M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N5" s="11" t="str">
        <f>HYPERLINK("http://www.abs.gov.au/ausstats/subscriber.nsf/LookupAttach/3415.0Data+Cubes-26.07.12390/$File/34150DS0070_2011_UEW_Migrants.xls","Underemployed Workers 2011")</f>
        <v>Underemployed Workers 2011</v>
      </c>
      <c r="BO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P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Q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R5" s="16" t="str">
        <f>HYPERLINK("http://www.abs.gov.au/ausstats/subscriber.nsf/LookupAttach/3415.0Data+Cubes-29.11.1140/$File/34150DS0066_2010_Births_Migrants.xls","Births 2010")</f>
        <v>Births 2010</v>
      </c>
      <c r="BS5" s="11" t="str">
        <f>HYPERLINK("http://www.abs.gov.au/ausstats/subscriber.nsf/LookupAttach/3415.0Data+Cubes-26.07.1250/$File/34150DS0074_2010_Causes of Death_Migrants.xls","Causes of Death 2010")</f>
        <v>Causes of Death 2010</v>
      </c>
      <c r="BT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BU5" s="11" t="str">
        <f>HYPERLINK("http://www.abs.gov.au/ausstats/subscriber.nsf/LookupAttach/3415.0Data+Cubes-26.07.12110/$File/34150DS0072_2010_Deaths_Migrants.xls","Deaths 2010")</f>
        <v>Deaths 2010</v>
      </c>
      <c r="BV5" s="11" t="str">
        <f>HYPERLINK("http://www.abs.gov.au/ausstats/subscriber.nsf/LookupAttach/3415.0Data+Cubes-29.06.1125/$File/34150DS0051_2010_Education and Work_Migrants.xls","Education and Work 2010")</f>
        <v>Education and Work 2010</v>
      </c>
      <c r="BW5" s="11" t="str">
        <f>HYPERLINK("http://www.abs.gov.au/ausstats/subscriber.nsf/LookupAttach/3415.0Data+Cubes-29.11.11190/$File/34150DS0062_2010_GSS_migrants.xls","General Social Survey 2010")</f>
        <v>General Social Survey 2010</v>
      </c>
      <c r="BX5" s="11" t="str">
        <f>HYPERLINK("http://www.abs.gov.au/ausstats/subscriber.nsf/LookupAttach/3415.0Data+Cubes-29.06.1141/$File/34150DS0052_2010_Labour_Mobility_Migrants.xls","Labour Mobility 2010")</f>
        <v>Labour Mobility 2010</v>
      </c>
      <c r="BY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Z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A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CB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CC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CD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CE5" s="11" t="str">
        <f>HYPERLINK("http://www.abs.gov.au/ausstats/subscriber.nsf/LookupAttach/3415.0Data+Cubes-29.06.115/$File/34150DS0042_2009_Births_Migrants.xls","Births 2009")</f>
        <v>Births 2009</v>
      </c>
      <c r="CF5" s="11" t="str">
        <f>HYPERLINK("http://www.abs.gov.au/ausstats/subscriber.nsf/LookupAttach/3415.0Data+Cubes-29.11.1150/$File/34150DS0063_2009_Causes of Death_Migrants.xls","Causes of Death 2009")</f>
        <v>Causes of Death 2009</v>
      </c>
      <c r="CG5" s="11" t="str">
        <f>HYPERLINK("http://www.abs.gov.au/ausstats/subscriber.nsf/LookupAttach/3415.0Data+Cubes-29.06.1118/$File/34150DS0045_2009_Deaths_Migrants.xls","Deaths 2009")</f>
        <v>Deaths 2009</v>
      </c>
      <c r="CH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CI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CJ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CK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CL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CM5" s="11" t="str">
        <f>HYPERLINK("http://www.abs.gov.au/ausstats/subscriber.nsf/LookupAttach/3415.0Data+Cubes-29.06.116/$File/34150DS0041_2008_Births_Migrants.xls","Births 2008")</f>
        <v>Births 2008</v>
      </c>
      <c r="CN5" s="11" t="str">
        <f>HYPERLINK("http://www.abs.gov.au/ausstats/subscriber.nsf/LookupAttach/3415.0Data+Cubes-29.06.119/$File/34150DS0047_2008_Causes of Death_Migrants.xls","Causes of Death 2008")</f>
        <v>Causes of Death 2008</v>
      </c>
      <c r="CO5" s="11" t="str">
        <f>HYPERLINK("http://www.abs.gov.au/ausstats/subscriber.nsf/LookupAttach/3415.0Data+Cubes-29.06.1119/$File/34150DS0044_2008_Deaths_Migrants.xls","Deaths 2008")</f>
        <v>Deaths 2008</v>
      </c>
      <c r="CP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CQ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CR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CS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CT5" s="11" t="str">
        <f>HYPERLINK("http://www.abs.gov.au/ausstats/subscriber.nsf/LookupAttach/3415.0Data+Cubes-29.06.117/$File/34150DS0040_2007_Births_Migrants.xls","Births 2007")</f>
        <v>Births 2007</v>
      </c>
      <c r="CU5" s="11" t="str">
        <f>HYPERLINK("http://www.abs.gov.au/ausstats/subscriber.nsf/LookupAttach/3415.0Data+Cubes-29.06.1110/$File/34150DS0046_2007_Causes of Death_Migrants.xls","Causes of Death 2007")</f>
        <v>Causes of Death 2007</v>
      </c>
      <c r="CV5" s="11" t="str">
        <f>HYPERLINK("http://www.abs.gov.au/ausstats/subscriber.nsf/LookupAttach/3415.0Data+Cubes-29.06.1120/$File/34150DS0043_2007_Deaths_Migrants.xls","Deaths 2007")</f>
        <v>Deaths 2007</v>
      </c>
      <c r="CW5" s="11" t="str">
        <f>HYPERLINK("http://www.abs.gov.au/ausstats/subscriber.nsf/LookupAttach/3415.0Data+Cubes-29.06.1123/$File/34150DS0027_2007_Divorces_Migrants.xls","Divorces 2007")</f>
        <v>Divorces 2007</v>
      </c>
      <c r="CX5" s="11" t="str">
        <f>HYPERLINK("http://www.abs.gov.au/ausstats/subscriber.nsf/LookupAttach/3415.0Data+Cubes-29.06.1126/$File/34150DS0034_2007_Educ and Work_Migrants.xls","Education and Work 2007")</f>
        <v>Education and Work 2007</v>
      </c>
      <c r="CY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CZ5" s="11" t="str">
        <f>HYPERLINK("http://www.abs.gov.au/ausstats/subscriber.nsf/LookupAttach/3415.0Data+Cubes-29.06.1131/$File/34150DS0031_2007_FOE_Migrants.xls","Forms of Employment 2007")</f>
        <v>Forms of Employment 2007</v>
      </c>
      <c r="DA5" s="11" t="str">
        <f>HYPERLINK("http://www.abs.gov.au/ausstats/subscriber.nsf/LookupAttach/3415.0Data+Cubes-29.06.1138/$File/34150DS0011_2007_LFS_Migrants.xls","Labour Force 2007")</f>
        <v>Labour Force 2007</v>
      </c>
      <c r="DB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DC5" s="11" t="str">
        <f>HYPERLINK("http://www.abs.gov.au/ausstats/subscriber.nsf/LookupAttach/3415.0Data+Cubes-29.06.1142/$File/34150DS0029_2007_Marriages_Migrants.xls","Marriages 2007")</f>
        <v>Marriages 2007</v>
      </c>
      <c r="DD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DE5" s="11" t="str">
        <f>HYPERLINK("http://www.abs.gov.au/ausstats/subscriber.nsf/LookupAttach/3415.0Data+Cubes-29.06.1152/$File/34150DS0036_2007_UEW_Migrants.xls","Underemployed Workers 2007")</f>
        <v>Underemployed Workers 2007</v>
      </c>
      <c r="DF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DG5" s="11" t="str">
        <f>HYPERLINK("http://www.abs.gov.au/ausstats/subscriber.nsf/LookupAttach/3415.0Data+Cubes-29.06.112/$File/34150DS0019_2006_07_Adult_Learning_Migrants.xls","Adult Learning 2006")</f>
        <v>Adult Learning 2006</v>
      </c>
      <c r="DH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I5" s="11" t="str">
        <f>HYPERLINK("http://www.abs.gov.au/ausstats/subscriber.nsf/LookupAttach/3415.0Data+Cubes-29.06.118/$File/34150DS0021_2006_Births_Migrants.xls","Births 2006")</f>
        <v>Births 2006</v>
      </c>
      <c r="DJ5" s="11" t="str">
        <f>HYPERLINK("http://www.abs.gov.au/ausstats/subscriber.nsf/LookupAttach/3415.0Data+Cubes-29.06.1111/$File/34150DS0022_2006_Causes of Death_Migrants.xls","Causes of Death 2006")</f>
        <v>Causes of Death 2006</v>
      </c>
      <c r="DK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DL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DM5" s="11" t="str">
        <f>HYPERLINK("http://www.abs.gov.au/ausstats/subscriber.nsf/LookupAttach/3415.0Data+Cubes-29.06.1121/$File/34150DS0026_2006_Deaths_Migrants.xls","Deaths 2006")</f>
        <v>Deaths 2006</v>
      </c>
      <c r="DN5" s="11" t="str">
        <f>HYPERLINK("http://www.abs.gov.au/ausstats/subscriber.nsf/LookupAttach/3415.0Data+Cubes-29.06.1127/$File/34150DS0006_2006_SEW_Migrants.xls","Education and Work 2006")</f>
        <v>Education and Work 2006</v>
      </c>
      <c r="DO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DP5" s="11" t="str">
        <f>HYPERLINK("http://www.abs.gov.au/ausstats/subscriber.nsf/LookupAttach/3415.0Data+Cubes-29.06.1132/$File/34150DS0007_2006_GSS_Migrants.xls","General Social Survey 2006")</f>
        <v>General Social Survey 2006</v>
      </c>
      <c r="DQ5" s="11" t="str">
        <f>HYPERLINK("http://www.abs.gov.au/ausstats/subscriber.nsf/LookupAttach/3415.0Data+Cubes-29.06.1137/$File/34150DS0010_2006_JSE_Migrants.xls","Job Search Experience 2006")</f>
        <v>Job Search Experience 2006</v>
      </c>
      <c r="DR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DS5" s="11" t="str">
        <f>HYPERLINK("http://www.abs.gov.au/ausstats/subscriber.nsf/LookupAttach/3415.0Data+Cubes-29.06.1153/$File/34150DS0037_2006_Volunteers_Migrants.xls","Voluntary Work 2006")</f>
        <v>Voluntary Work 2006</v>
      </c>
      <c r="DT5" s="11" t="str">
        <f>HYPERLINK("http://www.abs.gov.au/ausstats/subscriber.nsf/LookupAttach/3415.0Data+Cubes-29.06.1155/$File/34150DS0039_2006_WTA_Migrants.xls","Working Time Arrangements 2006")</f>
        <v>Working Time Arrangements 2006</v>
      </c>
      <c r="DU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V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DW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DX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DY5" s="11" t="s">
        <v>109</v>
      </c>
      <c r="DZ5" s="11" t="str">
        <f>HYPERLINK("http://www.abs.gov.au/ausstats/subscriber.nsf/LookupAttach/3415.0Data+Cubes-29.06.1115/$File/34150DS0023_2005_Child_Care_Migrants.xls","Child Care 2005")</f>
        <v>Child Care 2005</v>
      </c>
      <c r="EA5" s="11" t="str">
        <f>HYPERLINK("http://www.abs.gov.au/ausstats/subscriber.nsf/LookupAttach/3415.0Data+Cubes-29.06.1117/$File/34150DS0003_2005_CSS_Migrants.xls","Crime and Safety 2005")</f>
        <v>Crime and Safety 2005</v>
      </c>
      <c r="EB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EC5" s="11" t="str">
        <f>HYPERLINK("http://www.abs.gov.au/ausstats/subscriber.nsf/LookupAttach/3415.0Data+Cubes-29.06.1148/$File/34150DS0015_2005_PSS_Migrants.xls","Personal Safety 2005")</f>
        <v>Personal Safety 2005</v>
      </c>
      <c r="ED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EE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EF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EG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EH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I5" s="11" t="str">
        <f>HYPERLINK("http://www.abs.gov.au/ausstats/subscriber.nsf/LookupAttach/3415.0Data+Cubes-29.06.1133/$File/34150DS0008_2002_GSS_Migrants.xls","General Social Survey 2002")</f>
        <v>General Social Survey 2002</v>
      </c>
      <c r="EJ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143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59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28</v>
      </c>
      <c r="DS6" s="9" t="s">
        <v>59</v>
      </c>
      <c r="DT6" s="9" t="s">
        <v>59</v>
      </c>
      <c r="DU6" s="9" t="s">
        <v>59</v>
      </c>
      <c r="DV6" s="9" t="s">
        <v>59</v>
      </c>
      <c r="DW6" s="9" t="s">
        <v>59</v>
      </c>
      <c r="DX6" s="9" t="s">
        <v>59</v>
      </c>
      <c r="DY6" s="9" t="s">
        <v>59</v>
      </c>
      <c r="DZ6" s="9" t="s">
        <v>59</v>
      </c>
      <c r="EA6" s="9" t="s">
        <v>59</v>
      </c>
      <c r="EB6" s="9" t="s">
        <v>59</v>
      </c>
      <c r="EC6" s="9" t="s">
        <v>59</v>
      </c>
      <c r="ED6" s="9" t="s">
        <v>59</v>
      </c>
      <c r="EE6" s="9" t="s">
        <v>59</v>
      </c>
      <c r="EF6" s="9" t="s">
        <v>59</v>
      </c>
      <c r="EG6" s="9" t="s">
        <v>59</v>
      </c>
      <c r="EH6" s="9" t="s">
        <v>59</v>
      </c>
      <c r="EI6" s="9" t="s">
        <v>59</v>
      </c>
      <c r="EJ6" s="9" t="s">
        <v>59</v>
      </c>
      <c r="EM6" s="13"/>
    </row>
    <row r="7" spans="1:140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59</v>
      </c>
      <c r="J7" s="9" t="s">
        <v>59</v>
      </c>
      <c r="K7" s="9" t="s">
        <v>59</v>
      </c>
      <c r="L7" s="9" t="s">
        <v>59</v>
      </c>
      <c r="M7" s="9" t="s">
        <v>59</v>
      </c>
      <c r="N7" s="9" t="s">
        <v>59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59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59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59</v>
      </c>
      <c r="AF7" s="9" t="s">
        <v>28</v>
      </c>
      <c r="AG7" s="9" t="s">
        <v>28</v>
      </c>
      <c r="AH7" s="9" t="s">
        <v>28</v>
      </c>
      <c r="AI7" s="9" t="s">
        <v>59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59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28</v>
      </c>
      <c r="BB7" s="9" t="s">
        <v>59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28</v>
      </c>
      <c r="BO7" s="9" t="s">
        <v>28</v>
      </c>
      <c r="BP7" s="9" t="s">
        <v>28</v>
      </c>
      <c r="BQ7" s="9" t="s">
        <v>28</v>
      </c>
      <c r="BR7" s="9" t="s">
        <v>59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59</v>
      </c>
      <c r="CF7" s="9" t="s">
        <v>28</v>
      </c>
      <c r="CG7" s="9" t="s">
        <v>28</v>
      </c>
      <c r="CH7" s="9" t="s">
        <v>28</v>
      </c>
      <c r="CI7" s="9" t="s">
        <v>59</v>
      </c>
      <c r="CJ7" s="9" t="s">
        <v>28</v>
      </c>
      <c r="CK7" s="9" t="s">
        <v>28</v>
      </c>
      <c r="CL7" s="9" t="s">
        <v>28</v>
      </c>
      <c r="CM7" s="9" t="s">
        <v>59</v>
      </c>
      <c r="CN7" s="9" t="s">
        <v>28</v>
      </c>
      <c r="CO7" s="9" t="s">
        <v>28</v>
      </c>
      <c r="CP7" s="9" t="s">
        <v>28</v>
      </c>
      <c r="CQ7" s="9" t="s">
        <v>28</v>
      </c>
      <c r="CR7" s="9" t="s">
        <v>28</v>
      </c>
      <c r="CS7" s="9" t="s">
        <v>28</v>
      </c>
      <c r="CT7" s="9" t="s">
        <v>59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28</v>
      </c>
      <c r="DB7" s="9" t="s">
        <v>28</v>
      </c>
      <c r="DC7" s="9" t="s">
        <v>28</v>
      </c>
      <c r="DD7" s="9" t="s">
        <v>28</v>
      </c>
      <c r="DE7" s="9" t="s">
        <v>28</v>
      </c>
      <c r="DF7" s="9" t="s">
        <v>28</v>
      </c>
      <c r="DG7" s="9" t="s">
        <v>28</v>
      </c>
      <c r="DH7" s="9" t="s">
        <v>28</v>
      </c>
      <c r="DI7" s="9" t="s">
        <v>59</v>
      </c>
      <c r="DJ7" s="9" t="s">
        <v>28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28</v>
      </c>
      <c r="DQ7" s="9" t="s">
        <v>28</v>
      </c>
      <c r="DR7" s="9" t="s">
        <v>28</v>
      </c>
      <c r="DS7" s="9" t="s">
        <v>28</v>
      </c>
      <c r="DT7" s="9" t="s">
        <v>28</v>
      </c>
      <c r="DU7" s="9" t="s">
        <v>28</v>
      </c>
      <c r="DV7" s="9" t="s">
        <v>28</v>
      </c>
      <c r="DW7" s="9" t="s">
        <v>28</v>
      </c>
      <c r="DX7" s="9" t="s">
        <v>28</v>
      </c>
      <c r="DY7" s="9" t="s">
        <v>28</v>
      </c>
      <c r="DZ7" s="9" t="s">
        <v>28</v>
      </c>
      <c r="EA7" s="9" t="s">
        <v>28</v>
      </c>
      <c r="EB7" s="9" t="s">
        <v>59</v>
      </c>
      <c r="EC7" s="9" t="s">
        <v>28</v>
      </c>
      <c r="ED7" s="9" t="s">
        <v>28</v>
      </c>
      <c r="EE7" s="9" t="s">
        <v>28</v>
      </c>
      <c r="EF7" s="9" t="s">
        <v>28</v>
      </c>
      <c r="EG7" s="9" t="s">
        <v>28</v>
      </c>
      <c r="EH7" s="9" t="s">
        <v>28</v>
      </c>
      <c r="EI7" s="9" t="s">
        <v>28</v>
      </c>
      <c r="EJ7" s="9" t="s">
        <v>28</v>
      </c>
    </row>
    <row r="8" spans="1:140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N8" s="9" t="s">
        <v>59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59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59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59</v>
      </c>
      <c r="AF8" s="9" t="s">
        <v>28</v>
      </c>
      <c r="AG8" s="9" t="s">
        <v>28</v>
      </c>
      <c r="AH8" s="9" t="s">
        <v>28</v>
      </c>
      <c r="AI8" s="9" t="s">
        <v>59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59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59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28</v>
      </c>
      <c r="BO8" s="9" t="s">
        <v>28</v>
      </c>
      <c r="BP8" s="9" t="s">
        <v>28</v>
      </c>
      <c r="BQ8" s="9" t="s">
        <v>28</v>
      </c>
      <c r="BR8" s="9" t="s">
        <v>59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59</v>
      </c>
      <c r="CF8" s="9" t="s">
        <v>28</v>
      </c>
      <c r="CG8" s="9" t="s">
        <v>28</v>
      </c>
      <c r="CH8" s="9" t="s">
        <v>28</v>
      </c>
      <c r="CI8" s="9" t="s">
        <v>59</v>
      </c>
      <c r="CJ8" s="9" t="s">
        <v>28</v>
      </c>
      <c r="CK8" s="9" t="s">
        <v>28</v>
      </c>
      <c r="CL8" s="9" t="s">
        <v>28</v>
      </c>
      <c r="CM8" s="9" t="s">
        <v>59</v>
      </c>
      <c r="CN8" s="9" t="s">
        <v>28</v>
      </c>
      <c r="CO8" s="9" t="s">
        <v>28</v>
      </c>
      <c r="CP8" s="9" t="s">
        <v>28</v>
      </c>
      <c r="CQ8" s="9" t="s">
        <v>28</v>
      </c>
      <c r="CR8" s="9" t="s">
        <v>28</v>
      </c>
      <c r="CS8" s="9" t="s">
        <v>28</v>
      </c>
      <c r="CT8" s="9" t="s">
        <v>59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28</v>
      </c>
      <c r="DB8" s="9" t="s">
        <v>28</v>
      </c>
      <c r="DC8" s="9" t="s">
        <v>28</v>
      </c>
      <c r="DD8" s="9" t="s">
        <v>28</v>
      </c>
      <c r="DE8" s="9" t="s">
        <v>28</v>
      </c>
      <c r="DF8" s="9" t="s">
        <v>28</v>
      </c>
      <c r="DG8" s="9" t="s">
        <v>28</v>
      </c>
      <c r="DH8" s="9" t="s">
        <v>28</v>
      </c>
      <c r="DI8" s="9" t="s">
        <v>59</v>
      </c>
      <c r="DJ8" s="9" t="s">
        <v>28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28</v>
      </c>
      <c r="DQ8" s="9" t="s">
        <v>28</v>
      </c>
      <c r="DR8" s="9" t="s">
        <v>28</v>
      </c>
      <c r="DS8" s="9" t="s">
        <v>28</v>
      </c>
      <c r="DT8" s="9" t="s">
        <v>28</v>
      </c>
      <c r="DU8" s="9" t="s">
        <v>28</v>
      </c>
      <c r="DV8" s="9" t="s">
        <v>28</v>
      </c>
      <c r="DW8" s="9" t="s">
        <v>28</v>
      </c>
      <c r="DX8" s="9" t="s">
        <v>28</v>
      </c>
      <c r="DY8" s="9" t="s">
        <v>28</v>
      </c>
      <c r="DZ8" s="9" t="s">
        <v>28</v>
      </c>
      <c r="EA8" s="9" t="s">
        <v>28</v>
      </c>
      <c r="EB8" s="9" t="s">
        <v>59</v>
      </c>
      <c r="EC8" s="9" t="s">
        <v>28</v>
      </c>
      <c r="ED8" s="9" t="s">
        <v>28</v>
      </c>
      <c r="EE8" s="9" t="s">
        <v>28</v>
      </c>
      <c r="EF8" s="9" t="s">
        <v>28</v>
      </c>
      <c r="EG8" s="9" t="s">
        <v>28</v>
      </c>
      <c r="EH8" s="9" t="s">
        <v>28</v>
      </c>
      <c r="EI8" s="9" t="s">
        <v>28</v>
      </c>
      <c r="EJ8" s="9" t="s">
        <v>28</v>
      </c>
    </row>
    <row r="9" spans="1:14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59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  <c r="DS9" s="9" t="s">
        <v>28</v>
      </c>
      <c r="DT9" s="9" t="s">
        <v>28</v>
      </c>
      <c r="DU9" s="9" t="s">
        <v>28</v>
      </c>
      <c r="DV9" s="9" t="s">
        <v>28</v>
      </c>
      <c r="DW9" s="9" t="s">
        <v>28</v>
      </c>
      <c r="DX9" s="9" t="s">
        <v>28</v>
      </c>
      <c r="DY9" s="9" t="s">
        <v>28</v>
      </c>
      <c r="DZ9" s="9" t="s">
        <v>28</v>
      </c>
      <c r="EA9" s="9" t="s">
        <v>28</v>
      </c>
      <c r="EB9" s="9" t="s">
        <v>28</v>
      </c>
      <c r="EC9" s="9" t="s">
        <v>28</v>
      </c>
      <c r="ED9" s="9" t="s">
        <v>28</v>
      </c>
      <c r="EE9" s="9" t="s">
        <v>28</v>
      </c>
      <c r="EF9" s="9" t="s">
        <v>28</v>
      </c>
      <c r="EG9" s="9" t="s">
        <v>28</v>
      </c>
      <c r="EH9" s="9" t="s">
        <v>28</v>
      </c>
      <c r="EI9" s="9" t="s">
        <v>28</v>
      </c>
      <c r="EJ9" s="9" t="s">
        <v>28</v>
      </c>
    </row>
    <row r="10" spans="1:14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28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59</v>
      </c>
      <c r="AT10" s="9" t="s">
        <v>59</v>
      </c>
      <c r="AU10" s="9" t="s">
        <v>59</v>
      </c>
      <c r="AV10" s="9" t="s">
        <v>59</v>
      </c>
      <c r="AW10" s="9" t="s">
        <v>59</v>
      </c>
      <c r="AX10" s="9" t="s">
        <v>59</v>
      </c>
      <c r="AY10" s="9" t="s">
        <v>59</v>
      </c>
      <c r="AZ10" s="9" t="s">
        <v>59</v>
      </c>
      <c r="BA10" s="9" t="s">
        <v>59</v>
      </c>
      <c r="BB10" s="9" t="s">
        <v>28</v>
      </c>
      <c r="BC10" s="9" t="s">
        <v>59</v>
      </c>
      <c r="BD10" s="9" t="s">
        <v>59</v>
      </c>
      <c r="BE10" s="9" t="s">
        <v>59</v>
      </c>
      <c r="BF10" s="9" t="s">
        <v>59</v>
      </c>
      <c r="BG10" s="9" t="s">
        <v>59</v>
      </c>
      <c r="BH10" s="9" t="s">
        <v>59</v>
      </c>
      <c r="BI10" s="9" t="s">
        <v>59</v>
      </c>
      <c r="BJ10" s="9" t="s">
        <v>59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59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28</v>
      </c>
      <c r="DS10" s="9" t="s">
        <v>28</v>
      </c>
      <c r="DT10" s="9" t="s">
        <v>28</v>
      </c>
      <c r="DU10" s="9" t="s">
        <v>28</v>
      </c>
      <c r="DV10" s="9" t="s">
        <v>28</v>
      </c>
      <c r="DW10" s="9" t="s">
        <v>28</v>
      </c>
      <c r="DX10" s="9" t="s">
        <v>28</v>
      </c>
      <c r="DY10" s="9" t="s">
        <v>28</v>
      </c>
      <c r="DZ10" s="9" t="s">
        <v>28</v>
      </c>
      <c r="EA10" s="9" t="s">
        <v>28</v>
      </c>
      <c r="EB10" s="9" t="s">
        <v>28</v>
      </c>
      <c r="EC10" s="9" t="s">
        <v>28</v>
      </c>
      <c r="ED10" s="9" t="s">
        <v>28</v>
      </c>
      <c r="EE10" s="9" t="s">
        <v>28</v>
      </c>
      <c r="EF10" s="9" t="s">
        <v>28</v>
      </c>
      <c r="EG10" s="9" t="s">
        <v>28</v>
      </c>
      <c r="EH10" s="9" t="s">
        <v>28</v>
      </c>
      <c r="EI10" s="9" t="s">
        <v>28</v>
      </c>
      <c r="EJ10" s="9" t="s">
        <v>59</v>
      </c>
    </row>
    <row r="11" spans="1:14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59</v>
      </c>
      <c r="AT11" s="9" t="s">
        <v>59</v>
      </c>
      <c r="AU11" s="9" t="s">
        <v>59</v>
      </c>
      <c r="AV11" s="9" t="s">
        <v>59</v>
      </c>
      <c r="AW11" s="9" t="s">
        <v>59</v>
      </c>
      <c r="AX11" s="9" t="s">
        <v>59</v>
      </c>
      <c r="AY11" s="9" t="s">
        <v>59</v>
      </c>
      <c r="AZ11" s="9" t="s">
        <v>59</v>
      </c>
      <c r="BA11" s="9" t="s">
        <v>59</v>
      </c>
      <c r="BB11" s="9" t="s">
        <v>28</v>
      </c>
      <c r="BC11" s="9" t="s">
        <v>59</v>
      </c>
      <c r="BD11" s="9" t="s">
        <v>59</v>
      </c>
      <c r="BE11" s="9" t="s">
        <v>59</v>
      </c>
      <c r="BF11" s="9" t="s">
        <v>59</v>
      </c>
      <c r="BG11" s="9" t="s">
        <v>59</v>
      </c>
      <c r="BH11" s="9" t="s">
        <v>59</v>
      </c>
      <c r="BI11" s="9" t="s">
        <v>59</v>
      </c>
      <c r="BJ11" s="9" t="s">
        <v>59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59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28</v>
      </c>
      <c r="DS11" s="9" t="s">
        <v>28</v>
      </c>
      <c r="DT11" s="9" t="s">
        <v>28</v>
      </c>
      <c r="DU11" s="9" t="s">
        <v>28</v>
      </c>
      <c r="DV11" s="9" t="s">
        <v>28</v>
      </c>
      <c r="DW11" s="9" t="s">
        <v>28</v>
      </c>
      <c r="DX11" s="9" t="s">
        <v>28</v>
      </c>
      <c r="DY11" s="9" t="s">
        <v>28</v>
      </c>
      <c r="DZ11" s="9" t="s">
        <v>28</v>
      </c>
      <c r="EA11" s="9" t="s">
        <v>28</v>
      </c>
      <c r="EB11" s="9" t="s">
        <v>28</v>
      </c>
      <c r="EC11" s="9" t="s">
        <v>28</v>
      </c>
      <c r="ED11" s="9" t="s">
        <v>28</v>
      </c>
      <c r="EE11" s="9" t="s">
        <v>28</v>
      </c>
      <c r="EF11" s="9" t="s">
        <v>28</v>
      </c>
      <c r="EG11" s="9" t="s">
        <v>28</v>
      </c>
      <c r="EH11" s="9" t="s">
        <v>28</v>
      </c>
      <c r="EI11" s="9" t="s">
        <v>28</v>
      </c>
      <c r="EJ11" s="9" t="s">
        <v>59</v>
      </c>
    </row>
    <row r="12" spans="1:140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59</v>
      </c>
      <c r="P12" s="9" t="s">
        <v>59</v>
      </c>
      <c r="Q12" s="9" t="s">
        <v>59</v>
      </c>
      <c r="R12" s="9" t="s">
        <v>28</v>
      </c>
      <c r="S12" s="9" t="s">
        <v>59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59</v>
      </c>
      <c r="AT12" s="9" t="s">
        <v>59</v>
      </c>
      <c r="AU12" s="9" t="s">
        <v>59</v>
      </c>
      <c r="AV12" s="9" t="s">
        <v>59</v>
      </c>
      <c r="AW12" s="9" t="s">
        <v>59</v>
      </c>
      <c r="AX12" s="9" t="s">
        <v>59</v>
      </c>
      <c r="AY12" s="9" t="s">
        <v>59</v>
      </c>
      <c r="AZ12" s="9" t="s">
        <v>59</v>
      </c>
      <c r="BA12" s="9" t="s">
        <v>59</v>
      </c>
      <c r="BB12" s="9" t="s">
        <v>28</v>
      </c>
      <c r="BC12" s="9" t="s">
        <v>59</v>
      </c>
      <c r="BD12" s="9" t="s">
        <v>59</v>
      </c>
      <c r="BE12" s="9" t="s">
        <v>59</v>
      </c>
      <c r="BF12" s="9" t="s">
        <v>59</v>
      </c>
      <c r="BG12" s="9" t="s">
        <v>59</v>
      </c>
      <c r="BH12" s="9" t="s">
        <v>59</v>
      </c>
      <c r="BI12" s="9" t="s">
        <v>59</v>
      </c>
      <c r="BJ12" s="9" t="s">
        <v>59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59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28</v>
      </c>
      <c r="DS12" s="9" t="s">
        <v>28</v>
      </c>
      <c r="DT12" s="9" t="s">
        <v>28</v>
      </c>
      <c r="DU12" s="9" t="s">
        <v>28</v>
      </c>
      <c r="DV12" s="9" t="s">
        <v>28</v>
      </c>
      <c r="DW12" s="9" t="s">
        <v>28</v>
      </c>
      <c r="DX12" s="9" t="s">
        <v>28</v>
      </c>
      <c r="DY12" s="9" t="s">
        <v>28</v>
      </c>
      <c r="DZ12" s="9" t="s">
        <v>28</v>
      </c>
      <c r="EA12" s="9" t="s">
        <v>28</v>
      </c>
      <c r="EB12" s="9" t="s">
        <v>28</v>
      </c>
      <c r="EC12" s="9" t="s">
        <v>28</v>
      </c>
      <c r="ED12" s="9" t="s">
        <v>28</v>
      </c>
      <c r="EE12" s="9" t="s">
        <v>28</v>
      </c>
      <c r="EF12" s="9" t="s">
        <v>28</v>
      </c>
      <c r="EG12" s="9" t="s">
        <v>28</v>
      </c>
      <c r="EH12" s="9" t="s">
        <v>28</v>
      </c>
      <c r="EI12" s="9" t="s">
        <v>28</v>
      </c>
      <c r="EJ12" s="9" t="s">
        <v>59</v>
      </c>
    </row>
    <row r="13" spans="1:14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59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28</v>
      </c>
      <c r="DA13" s="9" t="s">
        <v>28</v>
      </c>
      <c r="DB13" s="9" t="s">
        <v>28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28</v>
      </c>
      <c r="DN13" s="9" t="s">
        <v>28</v>
      </c>
      <c r="DO13" s="9" t="s">
        <v>28</v>
      </c>
      <c r="DP13" s="9" t="s">
        <v>28</v>
      </c>
      <c r="DQ13" s="9" t="s">
        <v>28</v>
      </c>
      <c r="DR13" s="9" t="s">
        <v>28</v>
      </c>
      <c r="DS13" s="9" t="s">
        <v>28</v>
      </c>
      <c r="DT13" s="9" t="s">
        <v>28</v>
      </c>
      <c r="DU13" s="9" t="s">
        <v>28</v>
      </c>
      <c r="DV13" s="9" t="s">
        <v>28</v>
      </c>
      <c r="DW13" s="9" t="s">
        <v>28</v>
      </c>
      <c r="DX13" s="9" t="s">
        <v>28</v>
      </c>
      <c r="DY13" s="9" t="s">
        <v>28</v>
      </c>
      <c r="DZ13" s="9" t="s">
        <v>28</v>
      </c>
      <c r="EA13" s="9" t="s">
        <v>28</v>
      </c>
      <c r="EB13" s="9" t="s">
        <v>28</v>
      </c>
      <c r="EC13" s="9" t="s">
        <v>28</v>
      </c>
      <c r="ED13" s="9" t="s">
        <v>28</v>
      </c>
      <c r="EE13" s="9" t="s">
        <v>59</v>
      </c>
      <c r="EF13" s="9" t="s">
        <v>59</v>
      </c>
      <c r="EG13" s="9" t="s">
        <v>28</v>
      </c>
      <c r="EH13" s="9" t="s">
        <v>28</v>
      </c>
      <c r="EI13" s="9" t="s">
        <v>28</v>
      </c>
      <c r="EJ13" s="9" t="s">
        <v>28</v>
      </c>
    </row>
    <row r="14" spans="1:140" ht="12.75">
      <c r="A14" s="3" t="s">
        <v>76</v>
      </c>
      <c r="B14" s="9" t="s">
        <v>59</v>
      </c>
      <c r="C14" s="9" t="s">
        <v>28</v>
      </c>
      <c r="D14" s="9" t="s">
        <v>59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59</v>
      </c>
      <c r="W14" s="9" t="s">
        <v>28</v>
      </c>
      <c r="X14" s="9" t="s">
        <v>59</v>
      </c>
      <c r="Y14" s="9" t="s">
        <v>28</v>
      </c>
      <c r="Z14" s="9" t="s">
        <v>28</v>
      </c>
      <c r="AA14" s="9" t="s">
        <v>28</v>
      </c>
      <c r="AB14" s="9" t="s">
        <v>59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59</v>
      </c>
      <c r="AI14" s="9" t="s">
        <v>28</v>
      </c>
      <c r="AJ14" s="9" t="s">
        <v>59</v>
      </c>
      <c r="AK14" s="9" t="s">
        <v>28</v>
      </c>
      <c r="AL14" s="9" t="s">
        <v>59</v>
      </c>
      <c r="AM14" s="9" t="s">
        <v>59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59</v>
      </c>
      <c r="AS14" s="9" t="s">
        <v>59</v>
      </c>
      <c r="AT14" s="9" t="s">
        <v>59</v>
      </c>
      <c r="AU14" s="9" t="s">
        <v>59</v>
      </c>
      <c r="AV14" s="9" t="s">
        <v>59</v>
      </c>
      <c r="AW14" s="9" t="s">
        <v>59</v>
      </c>
      <c r="AX14" s="9" t="s">
        <v>59</v>
      </c>
      <c r="AY14" s="9" t="s">
        <v>59</v>
      </c>
      <c r="AZ14" s="9" t="s">
        <v>59</v>
      </c>
      <c r="BA14" s="9" t="s">
        <v>59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59</v>
      </c>
      <c r="BR14" s="9" t="s">
        <v>28</v>
      </c>
      <c r="BS14" s="9" t="s">
        <v>28</v>
      </c>
      <c r="BT14" s="9" t="s">
        <v>59</v>
      </c>
      <c r="BU14" s="9" t="s">
        <v>28</v>
      </c>
      <c r="BV14" s="9" t="s">
        <v>28</v>
      </c>
      <c r="BW14" s="9" t="s">
        <v>59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59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28</v>
      </c>
      <c r="CL14" s="9" t="s">
        <v>28</v>
      </c>
      <c r="CM14" s="9" t="s">
        <v>28</v>
      </c>
      <c r="CN14" s="9" t="s">
        <v>28</v>
      </c>
      <c r="CO14" s="9" t="s">
        <v>28</v>
      </c>
      <c r="CP14" s="9" t="s">
        <v>28</v>
      </c>
      <c r="CQ14" s="9" t="s">
        <v>28</v>
      </c>
      <c r="CR14" s="9" t="s">
        <v>28</v>
      </c>
      <c r="CS14" s="9" t="s">
        <v>28</v>
      </c>
      <c r="CT14" s="9" t="s">
        <v>28</v>
      </c>
      <c r="CU14" s="9" t="s">
        <v>28</v>
      </c>
      <c r="CV14" s="9" t="s">
        <v>28</v>
      </c>
      <c r="CW14" s="9" t="s">
        <v>28</v>
      </c>
      <c r="CX14" s="9" t="s">
        <v>28</v>
      </c>
      <c r="CY14" s="9" t="s">
        <v>28</v>
      </c>
      <c r="CZ14" s="9" t="s">
        <v>28</v>
      </c>
      <c r="DA14" s="9" t="s">
        <v>28</v>
      </c>
      <c r="DB14" s="9" t="s">
        <v>59</v>
      </c>
      <c r="DC14" s="9" t="s">
        <v>28</v>
      </c>
      <c r="DD14" s="9" t="s">
        <v>28</v>
      </c>
      <c r="DE14" s="9" t="s">
        <v>28</v>
      </c>
      <c r="DF14" s="9" t="s">
        <v>28</v>
      </c>
      <c r="DG14" s="9" t="s">
        <v>28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28</v>
      </c>
      <c r="DM14" s="9" t="s">
        <v>28</v>
      </c>
      <c r="DN14" s="9" t="s">
        <v>28</v>
      </c>
      <c r="DO14" s="9" t="s">
        <v>28</v>
      </c>
      <c r="DP14" s="9" t="s">
        <v>59</v>
      </c>
      <c r="DQ14" s="9" t="s">
        <v>28</v>
      </c>
      <c r="DR14" s="9" t="s">
        <v>59</v>
      </c>
      <c r="DS14" s="9" t="s">
        <v>28</v>
      </c>
      <c r="DT14" s="9" t="s">
        <v>28</v>
      </c>
      <c r="DU14" s="9" t="s">
        <v>28</v>
      </c>
      <c r="DV14" s="9" t="s">
        <v>28</v>
      </c>
      <c r="DW14" s="9" t="s">
        <v>28</v>
      </c>
      <c r="DX14" s="9" t="s">
        <v>28</v>
      </c>
      <c r="DY14" s="9" t="s">
        <v>28</v>
      </c>
      <c r="DZ14" s="9" t="s">
        <v>28</v>
      </c>
      <c r="EA14" s="9" t="s">
        <v>28</v>
      </c>
      <c r="EB14" s="9" t="s">
        <v>28</v>
      </c>
      <c r="EC14" s="9" t="s">
        <v>28</v>
      </c>
      <c r="ED14" s="9" t="s">
        <v>28</v>
      </c>
      <c r="EE14" s="9" t="s">
        <v>28</v>
      </c>
      <c r="EF14" s="9" t="s">
        <v>59</v>
      </c>
      <c r="EG14" s="9" t="s">
        <v>28</v>
      </c>
      <c r="EH14" s="9" t="s">
        <v>28</v>
      </c>
      <c r="EI14" s="9" t="s">
        <v>28</v>
      </c>
      <c r="EJ14" s="9" t="s">
        <v>28</v>
      </c>
    </row>
    <row r="15" spans="1:14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59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59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59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59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28</v>
      </c>
      <c r="CL15" s="9" t="s">
        <v>28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28</v>
      </c>
      <c r="DA15" s="9" t="s">
        <v>28</v>
      </c>
      <c r="DB15" s="9" t="s">
        <v>59</v>
      </c>
      <c r="DC15" s="9" t="s">
        <v>28</v>
      </c>
      <c r="DD15" s="9" t="s">
        <v>28</v>
      </c>
      <c r="DE15" s="9" t="s">
        <v>28</v>
      </c>
      <c r="DF15" s="9" t="s">
        <v>28</v>
      </c>
      <c r="DG15" s="9" t="s">
        <v>28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59</v>
      </c>
      <c r="DN15" s="9" t="s">
        <v>28</v>
      </c>
      <c r="DO15" s="9" t="s">
        <v>28</v>
      </c>
      <c r="DP15" s="9" t="s">
        <v>28</v>
      </c>
      <c r="DQ15" s="9" t="s">
        <v>28</v>
      </c>
      <c r="DR15" s="9" t="s">
        <v>28</v>
      </c>
      <c r="DS15" s="9" t="s">
        <v>28</v>
      </c>
      <c r="DT15" s="9" t="s">
        <v>28</v>
      </c>
      <c r="DU15" s="9" t="s">
        <v>28</v>
      </c>
      <c r="DV15" s="9" t="s">
        <v>28</v>
      </c>
      <c r="DW15" s="9" t="s">
        <v>28</v>
      </c>
      <c r="DX15" s="9" t="s">
        <v>28</v>
      </c>
      <c r="DY15" s="9" t="s">
        <v>28</v>
      </c>
      <c r="DZ15" s="9" t="s">
        <v>28</v>
      </c>
      <c r="EA15" s="9" t="s">
        <v>28</v>
      </c>
      <c r="EB15" s="9" t="s">
        <v>28</v>
      </c>
      <c r="EC15" s="9" t="s">
        <v>28</v>
      </c>
      <c r="ED15" s="9" t="s">
        <v>28</v>
      </c>
      <c r="EE15" s="9" t="s">
        <v>28</v>
      </c>
      <c r="EF15" s="9" t="s">
        <v>59</v>
      </c>
      <c r="EG15" s="9" t="s">
        <v>28</v>
      </c>
      <c r="EH15" s="9" t="s">
        <v>28</v>
      </c>
      <c r="EI15" s="9" t="s">
        <v>28</v>
      </c>
      <c r="EJ15" s="9" t="s">
        <v>28</v>
      </c>
    </row>
    <row r="16" spans="1:140" ht="12.75">
      <c r="A16" s="3" t="s">
        <v>34</v>
      </c>
      <c r="B16" s="9" t="s">
        <v>59</v>
      </c>
      <c r="C16" s="9" t="s">
        <v>28</v>
      </c>
      <c r="D16" s="9" t="s">
        <v>59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28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28</v>
      </c>
      <c r="X16" s="9" t="s">
        <v>59</v>
      </c>
      <c r="Y16" s="9" t="s">
        <v>28</v>
      </c>
      <c r="Z16" s="9" t="s">
        <v>28</v>
      </c>
      <c r="AA16" s="9" t="s">
        <v>28</v>
      </c>
      <c r="AB16" s="9" t="s">
        <v>59</v>
      </c>
      <c r="AC16" s="9" t="s">
        <v>59</v>
      </c>
      <c r="AD16" s="9" t="s">
        <v>28</v>
      </c>
      <c r="AE16" s="9" t="s">
        <v>28</v>
      </c>
      <c r="AF16" s="9" t="s">
        <v>28</v>
      </c>
      <c r="AG16" s="9" t="s">
        <v>28</v>
      </c>
      <c r="AH16" s="9" t="s">
        <v>59</v>
      </c>
      <c r="AI16" s="9" t="s">
        <v>28</v>
      </c>
      <c r="AJ16" s="9" t="s">
        <v>59</v>
      </c>
      <c r="AK16" s="9" t="s">
        <v>28</v>
      </c>
      <c r="AL16" s="9" t="s">
        <v>59</v>
      </c>
      <c r="AM16" s="9" t="s">
        <v>59</v>
      </c>
      <c r="AN16" s="9" t="s">
        <v>28</v>
      </c>
      <c r="AO16" s="9" t="s">
        <v>28</v>
      </c>
      <c r="AP16" s="9" t="s">
        <v>28</v>
      </c>
      <c r="AQ16" s="9" t="s">
        <v>28</v>
      </c>
      <c r="AR16" s="9" t="s">
        <v>59</v>
      </c>
      <c r="AS16" s="9" t="s">
        <v>59</v>
      </c>
      <c r="AT16" s="9" t="s">
        <v>59</v>
      </c>
      <c r="AU16" s="9" t="s">
        <v>59</v>
      </c>
      <c r="AV16" s="9" t="s">
        <v>59</v>
      </c>
      <c r="AW16" s="9" t="s">
        <v>59</v>
      </c>
      <c r="AX16" s="9" t="s">
        <v>59</v>
      </c>
      <c r="AY16" s="9" t="s">
        <v>59</v>
      </c>
      <c r="AZ16" s="9" t="s">
        <v>59</v>
      </c>
      <c r="BA16" s="9" t="s">
        <v>59</v>
      </c>
      <c r="BB16" s="9" t="s">
        <v>28</v>
      </c>
      <c r="BC16" s="9" t="s">
        <v>59</v>
      </c>
      <c r="BD16" s="9" t="s">
        <v>59</v>
      </c>
      <c r="BE16" s="9" t="s">
        <v>59</v>
      </c>
      <c r="BF16" s="9" t="s">
        <v>59</v>
      </c>
      <c r="BG16" s="9" t="s">
        <v>59</v>
      </c>
      <c r="BH16" s="9" t="s">
        <v>59</v>
      </c>
      <c r="BI16" s="9" t="s">
        <v>59</v>
      </c>
      <c r="BJ16" s="9" t="s">
        <v>59</v>
      </c>
      <c r="BK16" s="9" t="s">
        <v>28</v>
      </c>
      <c r="BL16" s="9" t="s">
        <v>28</v>
      </c>
      <c r="BM16" s="9" t="s">
        <v>59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28</v>
      </c>
      <c r="BS16" s="9" t="s">
        <v>28</v>
      </c>
      <c r="BT16" s="9" t="s">
        <v>59</v>
      </c>
      <c r="BU16" s="9" t="s">
        <v>28</v>
      </c>
      <c r="BV16" s="9" t="s">
        <v>59</v>
      </c>
      <c r="BW16" s="9" t="s">
        <v>59</v>
      </c>
      <c r="BX16" s="9" t="s">
        <v>59</v>
      </c>
      <c r="BY16" s="9" t="s">
        <v>28</v>
      </c>
      <c r="BZ16" s="9" t="s">
        <v>59</v>
      </c>
      <c r="CA16" s="9" t="s">
        <v>59</v>
      </c>
      <c r="CB16" s="9" t="s">
        <v>59</v>
      </c>
      <c r="CC16" s="9" t="s">
        <v>59</v>
      </c>
      <c r="CD16" s="9" t="s">
        <v>59</v>
      </c>
      <c r="CE16" s="9" t="s">
        <v>28</v>
      </c>
      <c r="CF16" s="9" t="s">
        <v>28</v>
      </c>
      <c r="CG16" s="9" t="s">
        <v>28</v>
      </c>
      <c r="CH16" s="9" t="s">
        <v>59</v>
      </c>
      <c r="CI16" s="9" t="s">
        <v>59</v>
      </c>
      <c r="CJ16" s="9" t="s">
        <v>59</v>
      </c>
      <c r="CK16" s="9" t="s">
        <v>28</v>
      </c>
      <c r="CL16" s="9" t="s">
        <v>59</v>
      </c>
      <c r="CM16" s="9" t="s">
        <v>28</v>
      </c>
      <c r="CN16" s="9" t="s">
        <v>28</v>
      </c>
      <c r="CO16" s="9" t="s">
        <v>28</v>
      </c>
      <c r="CP16" s="9" t="s">
        <v>28</v>
      </c>
      <c r="CQ16" s="9" t="s">
        <v>59</v>
      </c>
      <c r="CR16" s="9" t="s">
        <v>28</v>
      </c>
      <c r="CS16" s="9" t="s">
        <v>59</v>
      </c>
      <c r="CT16" s="9" t="s">
        <v>28</v>
      </c>
      <c r="CU16" s="9" t="s">
        <v>28</v>
      </c>
      <c r="CV16" s="9" t="s">
        <v>28</v>
      </c>
      <c r="CW16" s="9" t="s">
        <v>28</v>
      </c>
      <c r="CX16" s="9" t="s">
        <v>59</v>
      </c>
      <c r="CY16" s="9" t="s">
        <v>59</v>
      </c>
      <c r="CZ16" s="9" t="s">
        <v>59</v>
      </c>
      <c r="DA16" s="9" t="s">
        <v>59</v>
      </c>
      <c r="DB16" s="9" t="s">
        <v>59</v>
      </c>
      <c r="DC16" s="9" t="s">
        <v>28</v>
      </c>
      <c r="DD16" s="9" t="s">
        <v>59</v>
      </c>
      <c r="DE16" s="9" t="s">
        <v>59</v>
      </c>
      <c r="DF16" s="9" t="s">
        <v>28</v>
      </c>
      <c r="DG16" s="9" t="s">
        <v>59</v>
      </c>
      <c r="DH16" s="9" t="s">
        <v>59</v>
      </c>
      <c r="DI16" s="9" t="s">
        <v>28</v>
      </c>
      <c r="DJ16" s="9" t="s">
        <v>28</v>
      </c>
      <c r="DK16" s="9" t="s">
        <v>59</v>
      </c>
      <c r="DL16" s="9" t="s">
        <v>28</v>
      </c>
      <c r="DM16" s="9" t="s">
        <v>28</v>
      </c>
      <c r="DN16" s="9" t="s">
        <v>59</v>
      </c>
      <c r="DO16" s="9" t="s">
        <v>59</v>
      </c>
      <c r="DP16" s="9" t="s">
        <v>59</v>
      </c>
      <c r="DQ16" s="9" t="s">
        <v>59</v>
      </c>
      <c r="DR16" s="9" t="s">
        <v>28</v>
      </c>
      <c r="DS16" s="9" t="s">
        <v>59</v>
      </c>
      <c r="DT16" s="9" t="s">
        <v>59</v>
      </c>
      <c r="DU16" s="9" t="s">
        <v>59</v>
      </c>
      <c r="DV16" s="9" t="s">
        <v>59</v>
      </c>
      <c r="DW16" s="9" t="s">
        <v>59</v>
      </c>
      <c r="DX16" s="9" t="s">
        <v>59</v>
      </c>
      <c r="DY16" s="9" t="s">
        <v>28</v>
      </c>
      <c r="DZ16" s="9" t="s">
        <v>28</v>
      </c>
      <c r="EA16" s="9" t="s">
        <v>59</v>
      </c>
      <c r="EB16" s="9" t="s">
        <v>59</v>
      </c>
      <c r="EC16" s="9" t="s">
        <v>59</v>
      </c>
      <c r="ED16" s="9" t="s">
        <v>28</v>
      </c>
      <c r="EE16" s="9" t="s">
        <v>59</v>
      </c>
      <c r="EF16" s="9" t="s">
        <v>59</v>
      </c>
      <c r="EG16" s="9" t="s">
        <v>59</v>
      </c>
      <c r="EH16" s="9" t="s">
        <v>59</v>
      </c>
      <c r="EI16" s="9" t="s">
        <v>59</v>
      </c>
      <c r="EJ16" s="9" t="s">
        <v>59</v>
      </c>
    </row>
    <row r="17" spans="1:140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59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59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59</v>
      </c>
      <c r="AK17" s="9" t="s">
        <v>28</v>
      </c>
      <c r="AL17" s="9" t="s">
        <v>28</v>
      </c>
      <c r="AM17" s="9" t="s">
        <v>59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59</v>
      </c>
      <c r="BQ17" s="9" t="s">
        <v>28</v>
      </c>
      <c r="BR17" s="9" t="s">
        <v>28</v>
      </c>
      <c r="BS17" s="9" t="s">
        <v>28</v>
      </c>
      <c r="BT17" s="9" t="s">
        <v>59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59</v>
      </c>
      <c r="CJ17" s="9" t="s">
        <v>28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28</v>
      </c>
      <c r="CP17" s="9" t="s">
        <v>28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  <c r="DA17" s="9" t="s">
        <v>28</v>
      </c>
      <c r="DB17" s="9" t="s">
        <v>59</v>
      </c>
      <c r="DC17" s="9" t="s">
        <v>28</v>
      </c>
      <c r="DD17" s="9" t="s">
        <v>28</v>
      </c>
      <c r="DE17" s="9" t="s">
        <v>28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28</v>
      </c>
      <c r="DK17" s="9" t="s">
        <v>28</v>
      </c>
      <c r="DL17" s="9" t="s">
        <v>28</v>
      </c>
      <c r="DM17" s="9" t="s">
        <v>28</v>
      </c>
      <c r="DN17" s="9" t="s">
        <v>28</v>
      </c>
      <c r="DO17" s="9" t="s">
        <v>28</v>
      </c>
      <c r="DP17" s="9" t="s">
        <v>28</v>
      </c>
      <c r="DQ17" s="9" t="s">
        <v>28</v>
      </c>
      <c r="DR17" s="9" t="s">
        <v>28</v>
      </c>
      <c r="DS17" s="9" t="s">
        <v>28</v>
      </c>
      <c r="DT17" s="9" t="s">
        <v>28</v>
      </c>
      <c r="DU17" s="9" t="s">
        <v>28</v>
      </c>
      <c r="DV17" s="9" t="s">
        <v>28</v>
      </c>
      <c r="DW17" s="9" t="s">
        <v>28</v>
      </c>
      <c r="DX17" s="9" t="s">
        <v>28</v>
      </c>
      <c r="DY17" s="9" t="s">
        <v>28</v>
      </c>
      <c r="DZ17" s="9" t="s">
        <v>28</v>
      </c>
      <c r="EA17" s="9" t="s">
        <v>28</v>
      </c>
      <c r="EB17" s="9" t="s">
        <v>59</v>
      </c>
      <c r="EC17" s="9" t="s">
        <v>28</v>
      </c>
      <c r="ED17" s="9" t="s">
        <v>28</v>
      </c>
      <c r="EE17" s="9" t="s">
        <v>28</v>
      </c>
      <c r="EF17" s="9" t="s">
        <v>59</v>
      </c>
      <c r="EG17" s="9" t="s">
        <v>28</v>
      </c>
      <c r="EH17" s="9" t="s">
        <v>28</v>
      </c>
      <c r="EI17" s="9" t="s">
        <v>28</v>
      </c>
      <c r="EJ17" s="9" t="s">
        <v>28</v>
      </c>
    </row>
    <row r="18" spans="1:140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59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59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59</v>
      </c>
      <c r="AI18" s="9" t="s">
        <v>28</v>
      </c>
      <c r="AJ18" s="9" t="s">
        <v>59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59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59</v>
      </c>
      <c r="BQ18" s="9" t="s">
        <v>59</v>
      </c>
      <c r="BR18" s="9" t="s">
        <v>28</v>
      </c>
      <c r="BS18" s="9" t="s">
        <v>28</v>
      </c>
      <c r="BT18" s="9" t="s">
        <v>59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59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28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  <c r="DA18" s="9" t="s">
        <v>28</v>
      </c>
      <c r="DB18" s="9" t="s">
        <v>28</v>
      </c>
      <c r="DC18" s="9" t="s">
        <v>28</v>
      </c>
      <c r="DD18" s="9" t="s">
        <v>28</v>
      </c>
      <c r="DE18" s="9" t="s">
        <v>28</v>
      </c>
      <c r="DF18" s="9" t="s">
        <v>28</v>
      </c>
      <c r="DG18" s="9" t="s">
        <v>28</v>
      </c>
      <c r="DH18" s="9" t="s">
        <v>28</v>
      </c>
      <c r="DI18" s="9" t="s">
        <v>28</v>
      </c>
      <c r="DJ18" s="9" t="s">
        <v>28</v>
      </c>
      <c r="DK18" s="9" t="s">
        <v>28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  <c r="DS18" s="9" t="s">
        <v>28</v>
      </c>
      <c r="DT18" s="9" t="s">
        <v>28</v>
      </c>
      <c r="DU18" s="9" t="s">
        <v>28</v>
      </c>
      <c r="DV18" s="9" t="s">
        <v>28</v>
      </c>
      <c r="DW18" s="9" t="s">
        <v>28</v>
      </c>
      <c r="DX18" s="9" t="s">
        <v>28</v>
      </c>
      <c r="DY18" s="9" t="s">
        <v>28</v>
      </c>
      <c r="DZ18" s="9" t="s">
        <v>28</v>
      </c>
      <c r="EA18" s="9" t="s">
        <v>28</v>
      </c>
      <c r="EB18" s="9" t="s">
        <v>28</v>
      </c>
      <c r="EC18" s="9" t="s">
        <v>28</v>
      </c>
      <c r="ED18" s="9" t="s">
        <v>28</v>
      </c>
      <c r="EE18" s="9" t="s">
        <v>28</v>
      </c>
      <c r="EF18" s="9" t="s">
        <v>28</v>
      </c>
      <c r="EG18" s="9" t="s">
        <v>28</v>
      </c>
      <c r="EH18" s="9" t="s">
        <v>28</v>
      </c>
      <c r="EI18" s="9" t="s">
        <v>28</v>
      </c>
      <c r="EJ18" s="9" t="s">
        <v>28</v>
      </c>
    </row>
    <row r="19" spans="1:140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59</v>
      </c>
      <c r="Q19" s="9" t="s">
        <v>59</v>
      </c>
      <c r="R19" s="9" t="s">
        <v>28</v>
      </c>
      <c r="S19" s="9" t="s">
        <v>59</v>
      </c>
      <c r="T19" s="9" t="s">
        <v>59</v>
      </c>
      <c r="U19" s="9" t="s">
        <v>28</v>
      </c>
      <c r="V19" s="9" t="s">
        <v>59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59</v>
      </c>
      <c r="AD19" s="9" t="s">
        <v>59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59</v>
      </c>
      <c r="AK19" s="9" t="s">
        <v>28</v>
      </c>
      <c r="AL19" s="9" t="s">
        <v>28</v>
      </c>
      <c r="AM19" s="9" t="s">
        <v>59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59</v>
      </c>
      <c r="AT19" s="9" t="s">
        <v>59</v>
      </c>
      <c r="AU19" s="9" t="s">
        <v>59</v>
      </c>
      <c r="AV19" s="9" t="s">
        <v>59</v>
      </c>
      <c r="AW19" s="9" t="s">
        <v>59</v>
      </c>
      <c r="AX19" s="9" t="s">
        <v>59</v>
      </c>
      <c r="AY19" s="9" t="s">
        <v>59</v>
      </c>
      <c r="AZ19" s="9" t="s">
        <v>59</v>
      </c>
      <c r="BA19" s="9" t="s">
        <v>59</v>
      </c>
      <c r="BB19" s="9" t="s">
        <v>28</v>
      </c>
      <c r="BC19" s="9" t="s">
        <v>59</v>
      </c>
      <c r="BD19" s="9" t="s">
        <v>59</v>
      </c>
      <c r="BE19" s="9" t="s">
        <v>59</v>
      </c>
      <c r="BF19" s="9" t="s">
        <v>59</v>
      </c>
      <c r="BG19" s="9" t="s">
        <v>59</v>
      </c>
      <c r="BH19" s="9" t="s">
        <v>59</v>
      </c>
      <c r="BI19" s="9" t="s">
        <v>59</v>
      </c>
      <c r="BJ19" s="9" t="s">
        <v>59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59</v>
      </c>
      <c r="BQ19" s="9" t="s">
        <v>28</v>
      </c>
      <c r="BR19" s="9" t="s">
        <v>28</v>
      </c>
      <c r="BS19" s="9" t="s">
        <v>28</v>
      </c>
      <c r="BT19" s="9" t="s">
        <v>59</v>
      </c>
      <c r="BU19" s="9" t="s">
        <v>28</v>
      </c>
      <c r="BV19" s="9" t="s">
        <v>28</v>
      </c>
      <c r="BW19" s="9" t="s">
        <v>59</v>
      </c>
      <c r="BX19" s="9" t="s">
        <v>28</v>
      </c>
      <c r="BY19" s="9" t="s">
        <v>28</v>
      </c>
      <c r="BZ19" s="9" t="s">
        <v>28</v>
      </c>
      <c r="CA19" s="9" t="s">
        <v>28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59</v>
      </c>
      <c r="CI19" s="9" t="s">
        <v>59</v>
      </c>
      <c r="CJ19" s="9" t="s">
        <v>28</v>
      </c>
      <c r="CK19" s="9" t="s">
        <v>28</v>
      </c>
      <c r="CL19" s="9" t="s">
        <v>28</v>
      </c>
      <c r="CM19" s="9" t="s">
        <v>28</v>
      </c>
      <c r="CN19" s="9" t="s">
        <v>28</v>
      </c>
      <c r="CO19" s="9" t="s">
        <v>28</v>
      </c>
      <c r="CP19" s="9" t="s">
        <v>28</v>
      </c>
      <c r="CQ19" s="9" t="s">
        <v>28</v>
      </c>
      <c r="CR19" s="9" t="s">
        <v>59</v>
      </c>
      <c r="CS19" s="9" t="s">
        <v>59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28</v>
      </c>
      <c r="CY19" s="9" t="s">
        <v>28</v>
      </c>
      <c r="CZ19" s="9" t="s">
        <v>28</v>
      </c>
      <c r="DA19" s="9" t="s">
        <v>28</v>
      </c>
      <c r="DB19" s="9" t="s">
        <v>59</v>
      </c>
      <c r="DC19" s="9" t="s">
        <v>28</v>
      </c>
      <c r="DD19" s="9" t="s">
        <v>28</v>
      </c>
      <c r="DE19" s="9" t="s">
        <v>28</v>
      </c>
      <c r="DF19" s="9" t="s">
        <v>28</v>
      </c>
      <c r="DG19" s="9" t="s">
        <v>28</v>
      </c>
      <c r="DH19" s="9" t="s">
        <v>28</v>
      </c>
      <c r="DI19" s="9" t="s">
        <v>28</v>
      </c>
      <c r="DJ19" s="9" t="s">
        <v>28</v>
      </c>
      <c r="DK19" s="9" t="s">
        <v>59</v>
      </c>
      <c r="DL19" s="9" t="s">
        <v>28</v>
      </c>
      <c r="DM19" s="9" t="s">
        <v>28</v>
      </c>
      <c r="DN19" s="9" t="s">
        <v>28</v>
      </c>
      <c r="DO19" s="9" t="s">
        <v>28</v>
      </c>
      <c r="DP19" s="9" t="s">
        <v>59</v>
      </c>
      <c r="DQ19" s="9" t="s">
        <v>28</v>
      </c>
      <c r="DR19" s="9" t="s">
        <v>59</v>
      </c>
      <c r="DS19" s="9" t="s">
        <v>59</v>
      </c>
      <c r="DT19" s="9" t="s">
        <v>28</v>
      </c>
      <c r="DU19" s="9" t="s">
        <v>28</v>
      </c>
      <c r="DV19" s="9" t="s">
        <v>28</v>
      </c>
      <c r="DW19" s="9" t="s">
        <v>28</v>
      </c>
      <c r="DX19" s="9" t="s">
        <v>28</v>
      </c>
      <c r="DY19" s="9" t="s">
        <v>28</v>
      </c>
      <c r="DZ19" s="9" t="s">
        <v>28</v>
      </c>
      <c r="EA19" s="9" t="s">
        <v>28</v>
      </c>
      <c r="EB19" s="9" t="s">
        <v>59</v>
      </c>
      <c r="EC19" s="9" t="s">
        <v>59</v>
      </c>
      <c r="ED19" s="9" t="s">
        <v>59</v>
      </c>
      <c r="EE19" s="9" t="s">
        <v>59</v>
      </c>
      <c r="EF19" s="9" t="s">
        <v>59</v>
      </c>
      <c r="EG19" s="9" t="s">
        <v>28</v>
      </c>
      <c r="EH19" s="9" t="s">
        <v>28</v>
      </c>
      <c r="EI19" s="9" t="s">
        <v>59</v>
      </c>
      <c r="EJ19" s="9" t="s">
        <v>59</v>
      </c>
    </row>
    <row r="20" spans="1:14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59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59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59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28</v>
      </c>
      <c r="DC20" s="9" t="s">
        <v>28</v>
      </c>
      <c r="DD20" s="9" t="s">
        <v>28</v>
      </c>
      <c r="DE20" s="9" t="s">
        <v>28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28</v>
      </c>
      <c r="DK20" s="9" t="s">
        <v>28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  <c r="DS20" s="9" t="s">
        <v>28</v>
      </c>
      <c r="DT20" s="9" t="s">
        <v>28</v>
      </c>
      <c r="DU20" s="9" t="s">
        <v>28</v>
      </c>
      <c r="DV20" s="9" t="s">
        <v>28</v>
      </c>
      <c r="DW20" s="9" t="s">
        <v>28</v>
      </c>
      <c r="DX20" s="9" t="s">
        <v>28</v>
      </c>
      <c r="DY20" s="9" t="s">
        <v>28</v>
      </c>
      <c r="DZ20" s="9" t="s">
        <v>28</v>
      </c>
      <c r="EA20" s="9" t="s">
        <v>28</v>
      </c>
      <c r="EB20" s="9" t="s">
        <v>59</v>
      </c>
      <c r="EC20" s="9" t="s">
        <v>28</v>
      </c>
      <c r="ED20" s="9" t="s">
        <v>28</v>
      </c>
      <c r="EE20" s="9" t="s">
        <v>28</v>
      </c>
      <c r="EF20" s="9" t="s">
        <v>28</v>
      </c>
      <c r="EG20" s="9" t="s">
        <v>28</v>
      </c>
      <c r="EH20" s="9" t="s">
        <v>28</v>
      </c>
      <c r="EI20" s="9" t="s">
        <v>28</v>
      </c>
      <c r="EJ20" s="9" t="s">
        <v>28</v>
      </c>
    </row>
    <row r="21" spans="1:140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59</v>
      </c>
      <c r="Q21" s="9" t="s">
        <v>59</v>
      </c>
      <c r="R21" s="9" t="s">
        <v>28</v>
      </c>
      <c r="S21" s="9" t="s">
        <v>59</v>
      </c>
      <c r="T21" s="9" t="s">
        <v>28</v>
      </c>
      <c r="U21" s="9" t="s">
        <v>28</v>
      </c>
      <c r="V21" s="9" t="s">
        <v>59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59</v>
      </c>
      <c r="AD21" s="9" t="s">
        <v>59</v>
      </c>
      <c r="AE21" s="9" t="s">
        <v>28</v>
      </c>
      <c r="AF21" s="9" t="s">
        <v>28</v>
      </c>
      <c r="AG21" s="9" t="s">
        <v>28</v>
      </c>
      <c r="AH21" s="9" t="s">
        <v>28</v>
      </c>
      <c r="AI21" s="9" t="s">
        <v>28</v>
      </c>
      <c r="AJ21" s="9" t="s">
        <v>59</v>
      </c>
      <c r="AK21" s="9" t="s">
        <v>28</v>
      </c>
      <c r="AL21" s="9" t="s">
        <v>28</v>
      </c>
      <c r="AM21" s="9" t="s">
        <v>59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59</v>
      </c>
      <c r="AT21" s="9" t="s">
        <v>59</v>
      </c>
      <c r="AU21" s="9" t="s">
        <v>59</v>
      </c>
      <c r="AV21" s="9" t="s">
        <v>59</v>
      </c>
      <c r="AW21" s="9" t="s">
        <v>59</v>
      </c>
      <c r="AX21" s="9" t="s">
        <v>59</v>
      </c>
      <c r="AY21" s="9" t="s">
        <v>59</v>
      </c>
      <c r="AZ21" s="9" t="s">
        <v>59</v>
      </c>
      <c r="BA21" s="9" t="s">
        <v>59</v>
      </c>
      <c r="BB21" s="9" t="s">
        <v>28</v>
      </c>
      <c r="BC21" s="9" t="s">
        <v>59</v>
      </c>
      <c r="BD21" s="9" t="s">
        <v>59</v>
      </c>
      <c r="BE21" s="9" t="s">
        <v>59</v>
      </c>
      <c r="BF21" s="9" t="s">
        <v>59</v>
      </c>
      <c r="BG21" s="9" t="s">
        <v>59</v>
      </c>
      <c r="BH21" s="9" t="s">
        <v>59</v>
      </c>
      <c r="BI21" s="9" t="s">
        <v>59</v>
      </c>
      <c r="BJ21" s="9" t="s">
        <v>59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28</v>
      </c>
      <c r="BR21" s="9" t="s">
        <v>28</v>
      </c>
      <c r="BS21" s="9" t="s">
        <v>28</v>
      </c>
      <c r="BT21" s="9" t="s">
        <v>59</v>
      </c>
      <c r="BU21" s="9" t="s">
        <v>28</v>
      </c>
      <c r="BV21" s="9" t="s">
        <v>28</v>
      </c>
      <c r="BW21" s="9" t="s">
        <v>59</v>
      </c>
      <c r="BX21" s="9" t="s">
        <v>28</v>
      </c>
      <c r="BY21" s="9" t="s">
        <v>28</v>
      </c>
      <c r="BZ21" s="9" t="s">
        <v>28</v>
      </c>
      <c r="CA21" s="9" t="s">
        <v>28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59</v>
      </c>
      <c r="CJ21" s="9" t="s">
        <v>28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28</v>
      </c>
      <c r="CP21" s="9" t="s">
        <v>28</v>
      </c>
      <c r="CQ21" s="9" t="s">
        <v>28</v>
      </c>
      <c r="CR21" s="9" t="s">
        <v>59</v>
      </c>
      <c r="CS21" s="9" t="s">
        <v>59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28</v>
      </c>
      <c r="CY21" s="9" t="s">
        <v>28</v>
      </c>
      <c r="CZ21" s="9" t="s">
        <v>28</v>
      </c>
      <c r="DA21" s="9" t="s">
        <v>28</v>
      </c>
      <c r="DB21" s="9" t="s">
        <v>59</v>
      </c>
      <c r="DC21" s="9" t="s">
        <v>28</v>
      </c>
      <c r="DD21" s="9" t="s">
        <v>28</v>
      </c>
      <c r="DE21" s="9" t="s">
        <v>28</v>
      </c>
      <c r="DF21" s="9" t="s">
        <v>28</v>
      </c>
      <c r="DG21" s="9" t="s">
        <v>28</v>
      </c>
      <c r="DH21" s="9" t="s">
        <v>59</v>
      </c>
      <c r="DI21" s="9" t="s">
        <v>28</v>
      </c>
      <c r="DJ21" s="9" t="s">
        <v>28</v>
      </c>
      <c r="DK21" s="9" t="s">
        <v>59</v>
      </c>
      <c r="DL21" s="9" t="s">
        <v>28</v>
      </c>
      <c r="DM21" s="9" t="s">
        <v>28</v>
      </c>
      <c r="DN21" s="9" t="s">
        <v>28</v>
      </c>
      <c r="DO21" s="9" t="s">
        <v>28</v>
      </c>
      <c r="DP21" s="9" t="s">
        <v>59</v>
      </c>
      <c r="DQ21" s="9" t="s">
        <v>28</v>
      </c>
      <c r="DR21" s="9" t="s">
        <v>28</v>
      </c>
      <c r="DS21" s="9" t="s">
        <v>28</v>
      </c>
      <c r="DT21" s="9" t="s">
        <v>28</v>
      </c>
      <c r="DU21" s="9" t="s">
        <v>28</v>
      </c>
      <c r="DV21" s="9" t="s">
        <v>28</v>
      </c>
      <c r="DW21" s="9" t="s">
        <v>28</v>
      </c>
      <c r="DX21" s="9" t="s">
        <v>28</v>
      </c>
      <c r="DY21" s="9" t="s">
        <v>28</v>
      </c>
      <c r="DZ21" s="9" t="s">
        <v>59</v>
      </c>
      <c r="EA21" s="9" t="s">
        <v>28</v>
      </c>
      <c r="EB21" s="9" t="s">
        <v>59</v>
      </c>
      <c r="EC21" s="9" t="s">
        <v>28</v>
      </c>
      <c r="ED21" s="9" t="s">
        <v>59</v>
      </c>
      <c r="EE21" s="9" t="s">
        <v>59</v>
      </c>
      <c r="EF21" s="9" t="s">
        <v>59</v>
      </c>
      <c r="EG21" s="9" t="s">
        <v>28</v>
      </c>
      <c r="EH21" s="9" t="s">
        <v>28</v>
      </c>
      <c r="EI21" s="9" t="s">
        <v>59</v>
      </c>
      <c r="EJ21" s="9" t="s">
        <v>59</v>
      </c>
    </row>
    <row r="22" spans="1:14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59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28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59</v>
      </c>
      <c r="BE22" s="9" t="s">
        <v>59</v>
      </c>
      <c r="BF22" s="9" t="s">
        <v>59</v>
      </c>
      <c r="BG22" s="9" t="s">
        <v>59</v>
      </c>
      <c r="BH22" s="9" t="s">
        <v>59</v>
      </c>
      <c r="BI22" s="9" t="s">
        <v>59</v>
      </c>
      <c r="BJ22" s="9" t="s">
        <v>59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59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59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28</v>
      </c>
      <c r="DC22" s="9" t="s">
        <v>28</v>
      </c>
      <c r="DD22" s="9" t="s">
        <v>28</v>
      </c>
      <c r="DE22" s="9" t="s">
        <v>28</v>
      </c>
      <c r="DF22" s="9" t="s">
        <v>28</v>
      </c>
      <c r="DG22" s="9" t="s">
        <v>28</v>
      </c>
      <c r="DH22" s="9" t="s">
        <v>28</v>
      </c>
      <c r="DI22" s="9" t="s">
        <v>28</v>
      </c>
      <c r="DJ22" s="9" t="s">
        <v>28</v>
      </c>
      <c r="DK22" s="9" t="s">
        <v>28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  <c r="DS22" s="9" t="s">
        <v>28</v>
      </c>
      <c r="DT22" s="9" t="s">
        <v>28</v>
      </c>
      <c r="DU22" s="9" t="s">
        <v>28</v>
      </c>
      <c r="DV22" s="9" t="s">
        <v>28</v>
      </c>
      <c r="DW22" s="9" t="s">
        <v>28</v>
      </c>
      <c r="DX22" s="9" t="s">
        <v>28</v>
      </c>
      <c r="DY22" s="9" t="s">
        <v>28</v>
      </c>
      <c r="DZ22" s="9" t="s">
        <v>59</v>
      </c>
      <c r="EA22" s="9" t="s">
        <v>28</v>
      </c>
      <c r="EB22" s="9" t="s">
        <v>28</v>
      </c>
      <c r="EC22" s="9" t="s">
        <v>28</v>
      </c>
      <c r="ED22" s="9" t="s">
        <v>28</v>
      </c>
      <c r="EE22" s="9" t="s">
        <v>28</v>
      </c>
      <c r="EF22" s="9" t="s">
        <v>28</v>
      </c>
      <c r="EG22" s="9" t="s">
        <v>28</v>
      </c>
      <c r="EH22" s="9" t="s">
        <v>28</v>
      </c>
      <c r="EI22" s="9" t="s">
        <v>28</v>
      </c>
      <c r="EJ22" s="9" t="s">
        <v>28</v>
      </c>
    </row>
    <row r="23" spans="1:140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59</v>
      </c>
      <c r="P23" s="9" t="s">
        <v>59</v>
      </c>
      <c r="Q23" s="9" t="s">
        <v>59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59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59</v>
      </c>
      <c r="AT23" s="9" t="s">
        <v>59</v>
      </c>
      <c r="AU23" s="9" t="s">
        <v>59</v>
      </c>
      <c r="AV23" s="9" t="s">
        <v>59</v>
      </c>
      <c r="AW23" s="9" t="s">
        <v>59</v>
      </c>
      <c r="AX23" s="9" t="s">
        <v>59</v>
      </c>
      <c r="AY23" s="9" t="s">
        <v>59</v>
      </c>
      <c r="AZ23" s="9" t="s">
        <v>59</v>
      </c>
      <c r="BA23" s="9" t="s">
        <v>59</v>
      </c>
      <c r="BB23" s="9" t="s">
        <v>28</v>
      </c>
      <c r="BC23" s="9" t="s">
        <v>28</v>
      </c>
      <c r="BD23" s="9" t="s">
        <v>59</v>
      </c>
      <c r="BE23" s="9" t="s">
        <v>59</v>
      </c>
      <c r="BF23" s="9" t="s">
        <v>59</v>
      </c>
      <c r="BG23" s="9" t="s">
        <v>59</v>
      </c>
      <c r="BH23" s="9" t="s">
        <v>59</v>
      </c>
      <c r="BI23" s="9" t="s">
        <v>59</v>
      </c>
      <c r="BJ23" s="9" t="s">
        <v>59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59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28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28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  <c r="DS23" s="9" t="s">
        <v>28</v>
      </c>
      <c r="DT23" s="9" t="s">
        <v>28</v>
      </c>
      <c r="DU23" s="9" t="s">
        <v>28</v>
      </c>
      <c r="DV23" s="9" t="s">
        <v>28</v>
      </c>
      <c r="DW23" s="9" t="s">
        <v>28</v>
      </c>
      <c r="DX23" s="9" t="s">
        <v>28</v>
      </c>
      <c r="DY23" s="9" t="s">
        <v>28</v>
      </c>
      <c r="DZ23" s="9" t="s">
        <v>28</v>
      </c>
      <c r="EA23" s="9" t="s">
        <v>28</v>
      </c>
      <c r="EB23" s="9" t="s">
        <v>28</v>
      </c>
      <c r="EC23" s="9" t="s">
        <v>28</v>
      </c>
      <c r="ED23" s="9" t="s">
        <v>28</v>
      </c>
      <c r="EE23" s="9" t="s">
        <v>28</v>
      </c>
      <c r="EF23" s="9" t="s">
        <v>28</v>
      </c>
      <c r="EG23" s="9" t="s">
        <v>28</v>
      </c>
      <c r="EH23" s="9" t="s">
        <v>28</v>
      </c>
      <c r="EI23" s="9" t="s">
        <v>28</v>
      </c>
      <c r="EJ23" s="9" t="s">
        <v>28</v>
      </c>
    </row>
    <row r="24" spans="1:140" ht="12.75">
      <c r="A24" s="3" t="s">
        <v>40</v>
      </c>
      <c r="B24" s="9" t="s">
        <v>59</v>
      </c>
      <c r="C24" s="9" t="s">
        <v>28</v>
      </c>
      <c r="D24" s="9" t="s">
        <v>59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28</v>
      </c>
      <c r="S24" s="9" t="s">
        <v>59</v>
      </c>
      <c r="T24" s="9" t="s">
        <v>28</v>
      </c>
      <c r="U24" s="9" t="s">
        <v>28</v>
      </c>
      <c r="V24" s="9" t="s">
        <v>59</v>
      </c>
      <c r="W24" s="9" t="s">
        <v>28</v>
      </c>
      <c r="X24" s="9" t="s">
        <v>59</v>
      </c>
      <c r="Y24" s="9" t="s">
        <v>28</v>
      </c>
      <c r="Z24" s="9" t="s">
        <v>28</v>
      </c>
      <c r="AA24" s="9" t="s">
        <v>28</v>
      </c>
      <c r="AB24" s="9" t="s">
        <v>59</v>
      </c>
      <c r="AC24" s="9" t="s">
        <v>59</v>
      </c>
      <c r="AD24" s="9" t="s">
        <v>28</v>
      </c>
      <c r="AE24" s="9" t="s">
        <v>28</v>
      </c>
      <c r="AF24" s="9" t="s">
        <v>28</v>
      </c>
      <c r="AG24" s="9" t="s">
        <v>28</v>
      </c>
      <c r="AH24" s="9" t="s">
        <v>59</v>
      </c>
      <c r="AI24" s="9" t="s">
        <v>28</v>
      </c>
      <c r="AJ24" s="9" t="s">
        <v>59</v>
      </c>
      <c r="AK24" s="9" t="s">
        <v>28</v>
      </c>
      <c r="AL24" s="9" t="s">
        <v>59</v>
      </c>
      <c r="AM24" s="9" t="s">
        <v>59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59</v>
      </c>
      <c r="AS24" s="9" t="s">
        <v>59</v>
      </c>
      <c r="AT24" s="9" t="s">
        <v>59</v>
      </c>
      <c r="AU24" s="9" t="s">
        <v>59</v>
      </c>
      <c r="AV24" s="9" t="s">
        <v>59</v>
      </c>
      <c r="AW24" s="9" t="s">
        <v>59</v>
      </c>
      <c r="AX24" s="9" t="s">
        <v>59</v>
      </c>
      <c r="AY24" s="9" t="s">
        <v>59</v>
      </c>
      <c r="AZ24" s="9" t="s">
        <v>59</v>
      </c>
      <c r="BA24" s="9" t="s">
        <v>59</v>
      </c>
      <c r="BB24" s="9" t="s">
        <v>28</v>
      </c>
      <c r="BC24" s="9" t="s">
        <v>59</v>
      </c>
      <c r="BD24" s="9" t="s">
        <v>59</v>
      </c>
      <c r="BE24" s="9" t="s">
        <v>59</v>
      </c>
      <c r="BF24" s="9" t="s">
        <v>59</v>
      </c>
      <c r="BG24" s="9" t="s">
        <v>59</v>
      </c>
      <c r="BH24" s="9" t="s">
        <v>59</v>
      </c>
      <c r="BI24" s="9" t="s">
        <v>59</v>
      </c>
      <c r="BJ24" s="9" t="s">
        <v>59</v>
      </c>
      <c r="BK24" s="9" t="s">
        <v>28</v>
      </c>
      <c r="BL24" s="9" t="s">
        <v>28</v>
      </c>
      <c r="BM24" s="9" t="s">
        <v>28</v>
      </c>
      <c r="BN24" s="9" t="s">
        <v>28</v>
      </c>
      <c r="BO24" s="9" t="s">
        <v>28</v>
      </c>
      <c r="BP24" s="9" t="s">
        <v>59</v>
      </c>
      <c r="BQ24" s="9" t="s">
        <v>59</v>
      </c>
      <c r="BR24" s="9" t="s">
        <v>28</v>
      </c>
      <c r="BS24" s="9" t="s">
        <v>28</v>
      </c>
      <c r="BT24" s="9" t="s">
        <v>59</v>
      </c>
      <c r="BU24" s="9" t="s">
        <v>28</v>
      </c>
      <c r="BV24" s="9" t="s">
        <v>28</v>
      </c>
      <c r="BW24" s="9" t="s">
        <v>59</v>
      </c>
      <c r="BX24" s="9" t="s">
        <v>28</v>
      </c>
      <c r="BY24" s="9" t="s">
        <v>28</v>
      </c>
      <c r="BZ24" s="9" t="s">
        <v>28</v>
      </c>
      <c r="CA24" s="9" t="s">
        <v>28</v>
      </c>
      <c r="CB24" s="9" t="s">
        <v>28</v>
      </c>
      <c r="CC24" s="9" t="s">
        <v>28</v>
      </c>
      <c r="CD24" s="9" t="s">
        <v>59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59</v>
      </c>
      <c r="CJ24" s="9" t="s">
        <v>28</v>
      </c>
      <c r="CK24" s="9" t="s">
        <v>28</v>
      </c>
      <c r="CL24" s="9" t="s">
        <v>28</v>
      </c>
      <c r="CM24" s="9" t="s">
        <v>28</v>
      </c>
      <c r="CN24" s="9" t="s">
        <v>28</v>
      </c>
      <c r="CO24" s="9" t="s">
        <v>28</v>
      </c>
      <c r="CP24" s="9" t="s">
        <v>28</v>
      </c>
      <c r="CQ24" s="9" t="s">
        <v>28</v>
      </c>
      <c r="CR24" s="9" t="s">
        <v>28</v>
      </c>
      <c r="CS24" s="9" t="s">
        <v>28</v>
      </c>
      <c r="CT24" s="9" t="s">
        <v>28</v>
      </c>
      <c r="CU24" s="9" t="s">
        <v>28</v>
      </c>
      <c r="CV24" s="9" t="s">
        <v>28</v>
      </c>
      <c r="CW24" s="9" t="s">
        <v>28</v>
      </c>
      <c r="CX24" s="9" t="s">
        <v>28</v>
      </c>
      <c r="CY24" s="9" t="s">
        <v>28</v>
      </c>
      <c r="CZ24" s="9" t="s">
        <v>28</v>
      </c>
      <c r="DA24" s="9" t="s">
        <v>28</v>
      </c>
      <c r="DB24" s="9" t="s">
        <v>59</v>
      </c>
      <c r="DC24" s="9" t="s">
        <v>28</v>
      </c>
      <c r="DD24" s="9" t="s">
        <v>28</v>
      </c>
      <c r="DE24" s="9" t="s">
        <v>28</v>
      </c>
      <c r="DF24" s="9" t="s">
        <v>28</v>
      </c>
      <c r="DG24" s="9" t="s">
        <v>28</v>
      </c>
      <c r="DH24" s="9" t="s">
        <v>28</v>
      </c>
      <c r="DI24" s="9" t="s">
        <v>28</v>
      </c>
      <c r="DJ24" s="9" t="s">
        <v>28</v>
      </c>
      <c r="DK24" s="9" t="s">
        <v>59</v>
      </c>
      <c r="DL24" s="9" t="s">
        <v>28</v>
      </c>
      <c r="DM24" s="9" t="s">
        <v>28</v>
      </c>
      <c r="DN24" s="9" t="s">
        <v>28</v>
      </c>
      <c r="DO24" s="9" t="s">
        <v>28</v>
      </c>
      <c r="DP24" s="9" t="s">
        <v>59</v>
      </c>
      <c r="DQ24" s="9" t="s">
        <v>28</v>
      </c>
      <c r="DR24" s="9" t="s">
        <v>59</v>
      </c>
      <c r="DS24" s="9" t="s">
        <v>28</v>
      </c>
      <c r="DT24" s="9" t="s">
        <v>28</v>
      </c>
      <c r="DU24" s="9" t="s">
        <v>28</v>
      </c>
      <c r="DV24" s="9" t="s">
        <v>28</v>
      </c>
      <c r="DW24" s="9" t="s">
        <v>28</v>
      </c>
      <c r="DX24" s="9" t="s">
        <v>28</v>
      </c>
      <c r="DY24" s="9" t="s">
        <v>28</v>
      </c>
      <c r="DZ24" s="9" t="s">
        <v>28</v>
      </c>
      <c r="EA24" s="9" t="s">
        <v>28</v>
      </c>
      <c r="EB24" s="9" t="s">
        <v>59</v>
      </c>
      <c r="EC24" s="9" t="s">
        <v>28</v>
      </c>
      <c r="ED24" s="9" t="s">
        <v>28</v>
      </c>
      <c r="EE24" s="9" t="s">
        <v>28</v>
      </c>
      <c r="EF24" s="9" t="s">
        <v>59</v>
      </c>
      <c r="EG24" s="9" t="s">
        <v>28</v>
      </c>
      <c r="EH24" s="9" t="s">
        <v>28</v>
      </c>
      <c r="EI24" s="9" t="s">
        <v>28</v>
      </c>
      <c r="EJ24" s="9" t="s">
        <v>59</v>
      </c>
    </row>
    <row r="25" spans="1:140" ht="12.75">
      <c r="A25" s="3" t="s">
        <v>77</v>
      </c>
      <c r="B25" s="9" t="s">
        <v>59</v>
      </c>
      <c r="C25" s="9" t="s">
        <v>28</v>
      </c>
      <c r="D25" s="9" t="s">
        <v>59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59</v>
      </c>
      <c r="W25" s="9" t="s">
        <v>28</v>
      </c>
      <c r="X25" s="9" t="s">
        <v>59</v>
      </c>
      <c r="Y25" s="9" t="s">
        <v>28</v>
      </c>
      <c r="Z25" s="9" t="s">
        <v>28</v>
      </c>
      <c r="AA25" s="9" t="s">
        <v>28</v>
      </c>
      <c r="AB25" s="9" t="s">
        <v>59</v>
      </c>
      <c r="AC25" s="9" t="s">
        <v>59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59</v>
      </c>
      <c r="AI25" s="9" t="s">
        <v>28</v>
      </c>
      <c r="AJ25" s="9" t="s">
        <v>59</v>
      </c>
      <c r="AK25" s="9" t="s">
        <v>28</v>
      </c>
      <c r="AL25" s="9" t="s">
        <v>59</v>
      </c>
      <c r="AM25" s="9" t="s">
        <v>59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59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59</v>
      </c>
      <c r="BR25" s="9" t="s">
        <v>28</v>
      </c>
      <c r="BS25" s="9" t="s">
        <v>28</v>
      </c>
      <c r="BT25" s="9" t="s">
        <v>59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59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28</v>
      </c>
      <c r="CL25" s="9" t="s">
        <v>28</v>
      </c>
      <c r="CM25" s="9" t="s">
        <v>28</v>
      </c>
      <c r="CN25" s="9" t="s">
        <v>28</v>
      </c>
      <c r="CO25" s="9" t="s">
        <v>28</v>
      </c>
      <c r="CP25" s="9" t="s">
        <v>28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28</v>
      </c>
      <c r="DA25" s="9" t="s">
        <v>28</v>
      </c>
      <c r="DB25" s="9" t="s">
        <v>59</v>
      </c>
      <c r="DC25" s="9" t="s">
        <v>28</v>
      </c>
      <c r="DD25" s="9" t="s">
        <v>28</v>
      </c>
      <c r="DE25" s="9" t="s">
        <v>28</v>
      </c>
      <c r="DF25" s="9" t="s">
        <v>28</v>
      </c>
      <c r="DG25" s="9" t="s">
        <v>28</v>
      </c>
      <c r="DH25" s="9" t="s">
        <v>28</v>
      </c>
      <c r="DI25" s="9" t="s">
        <v>28</v>
      </c>
      <c r="DJ25" s="9" t="s">
        <v>28</v>
      </c>
      <c r="DK25" s="9" t="s">
        <v>28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28</v>
      </c>
      <c r="DQ25" s="9" t="s">
        <v>28</v>
      </c>
      <c r="DR25" s="9" t="s">
        <v>28</v>
      </c>
      <c r="DS25" s="9" t="s">
        <v>28</v>
      </c>
      <c r="DT25" s="9" t="s">
        <v>28</v>
      </c>
      <c r="DU25" s="9" t="s">
        <v>28</v>
      </c>
      <c r="DV25" s="9" t="s">
        <v>28</v>
      </c>
      <c r="DW25" s="9" t="s">
        <v>28</v>
      </c>
      <c r="DX25" s="9" t="s">
        <v>28</v>
      </c>
      <c r="DY25" s="9" t="s">
        <v>28</v>
      </c>
      <c r="DZ25" s="9" t="s">
        <v>28</v>
      </c>
      <c r="EA25" s="9" t="s">
        <v>28</v>
      </c>
      <c r="EB25" s="9" t="s">
        <v>28</v>
      </c>
      <c r="EC25" s="9" t="s">
        <v>28</v>
      </c>
      <c r="ED25" s="9" t="s">
        <v>28</v>
      </c>
      <c r="EE25" s="9" t="s">
        <v>28</v>
      </c>
      <c r="EF25" s="9" t="s">
        <v>28</v>
      </c>
      <c r="EG25" s="9" t="s">
        <v>28</v>
      </c>
      <c r="EH25" s="9" t="s">
        <v>28</v>
      </c>
      <c r="EI25" s="9" t="s">
        <v>28</v>
      </c>
      <c r="EJ25" s="9" t="s">
        <v>28</v>
      </c>
    </row>
    <row r="26" spans="1:140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59</v>
      </c>
      <c r="P26" s="9" t="s">
        <v>59</v>
      </c>
      <c r="Q26" s="9" t="s">
        <v>59</v>
      </c>
      <c r="R26" s="9" t="s">
        <v>28</v>
      </c>
      <c r="S26" s="9" t="s">
        <v>59</v>
      </c>
      <c r="T26" s="9" t="s">
        <v>59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  <c r="AF26" s="9" t="s">
        <v>28</v>
      </c>
      <c r="AG26" s="9" t="s">
        <v>28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59</v>
      </c>
      <c r="AT26" s="9" t="s">
        <v>59</v>
      </c>
      <c r="AU26" s="9" t="s">
        <v>59</v>
      </c>
      <c r="AV26" s="9" t="s">
        <v>59</v>
      </c>
      <c r="AW26" s="9" t="s">
        <v>59</v>
      </c>
      <c r="AX26" s="9" t="s">
        <v>59</v>
      </c>
      <c r="AY26" s="9" t="s">
        <v>59</v>
      </c>
      <c r="AZ26" s="9" t="s">
        <v>59</v>
      </c>
      <c r="BA26" s="9" t="s">
        <v>59</v>
      </c>
      <c r="BB26" s="9" t="s">
        <v>28</v>
      </c>
      <c r="BC26" s="9" t="s">
        <v>59</v>
      </c>
      <c r="BD26" s="9" t="s">
        <v>59</v>
      </c>
      <c r="BE26" s="9" t="s">
        <v>59</v>
      </c>
      <c r="BF26" s="9" t="s">
        <v>59</v>
      </c>
      <c r="BG26" s="9" t="s">
        <v>59</v>
      </c>
      <c r="BH26" s="9" t="s">
        <v>59</v>
      </c>
      <c r="BI26" s="9" t="s">
        <v>59</v>
      </c>
      <c r="BJ26" s="9" t="s">
        <v>59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59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28</v>
      </c>
      <c r="DS26" s="9" t="s">
        <v>28</v>
      </c>
      <c r="DT26" s="9" t="s">
        <v>28</v>
      </c>
      <c r="DU26" s="9" t="s">
        <v>28</v>
      </c>
      <c r="DV26" s="9" t="s">
        <v>28</v>
      </c>
      <c r="DW26" s="9" t="s">
        <v>28</v>
      </c>
      <c r="DX26" s="9" t="s">
        <v>28</v>
      </c>
      <c r="DY26" s="9" t="s">
        <v>28</v>
      </c>
      <c r="DZ26" s="9" t="s">
        <v>28</v>
      </c>
      <c r="EA26" s="9" t="s">
        <v>28</v>
      </c>
      <c r="EB26" s="9" t="s">
        <v>28</v>
      </c>
      <c r="EC26" s="9" t="s">
        <v>28</v>
      </c>
      <c r="ED26" s="9" t="s">
        <v>28</v>
      </c>
      <c r="EE26" s="9" t="s">
        <v>28</v>
      </c>
      <c r="EF26" s="9" t="s">
        <v>28</v>
      </c>
      <c r="EG26" s="9" t="s">
        <v>28</v>
      </c>
      <c r="EH26" s="9" t="s">
        <v>28</v>
      </c>
      <c r="EI26" s="9" t="s">
        <v>28</v>
      </c>
      <c r="EJ26" s="9" t="s">
        <v>59</v>
      </c>
    </row>
    <row r="27" spans="1:140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59</v>
      </c>
      <c r="P27" s="9" t="s">
        <v>59</v>
      </c>
      <c r="Q27" s="9" t="s">
        <v>59</v>
      </c>
      <c r="R27" s="9" t="s">
        <v>28</v>
      </c>
      <c r="S27" s="9" t="s">
        <v>59</v>
      </c>
      <c r="T27" s="9" t="s">
        <v>59</v>
      </c>
      <c r="U27" s="9" t="s">
        <v>59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  <c r="AF27" s="9" t="s">
        <v>28</v>
      </c>
      <c r="AG27" s="9" t="s">
        <v>28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59</v>
      </c>
      <c r="AT27" s="9" t="s">
        <v>59</v>
      </c>
      <c r="AU27" s="9" t="s">
        <v>59</v>
      </c>
      <c r="AV27" s="9" t="s">
        <v>59</v>
      </c>
      <c r="AW27" s="9" t="s">
        <v>59</v>
      </c>
      <c r="AX27" s="9" t="s">
        <v>59</v>
      </c>
      <c r="AY27" s="9" t="s">
        <v>59</v>
      </c>
      <c r="AZ27" s="9" t="s">
        <v>59</v>
      </c>
      <c r="BA27" s="9" t="s">
        <v>59</v>
      </c>
      <c r="BB27" s="9" t="s">
        <v>28</v>
      </c>
      <c r="BC27" s="9" t="s">
        <v>59</v>
      </c>
      <c r="BD27" s="9" t="s">
        <v>59</v>
      </c>
      <c r="BE27" s="9" t="s">
        <v>59</v>
      </c>
      <c r="BF27" s="9" t="s">
        <v>59</v>
      </c>
      <c r="BG27" s="9" t="s">
        <v>59</v>
      </c>
      <c r="BH27" s="9" t="s">
        <v>59</v>
      </c>
      <c r="BI27" s="9" t="s">
        <v>59</v>
      </c>
      <c r="BJ27" s="9" t="s">
        <v>59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59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28</v>
      </c>
      <c r="DS27" s="9" t="s">
        <v>28</v>
      </c>
      <c r="DT27" s="9" t="s">
        <v>28</v>
      </c>
      <c r="DU27" s="9" t="s">
        <v>28</v>
      </c>
      <c r="DV27" s="9" t="s">
        <v>28</v>
      </c>
      <c r="DW27" s="9" t="s">
        <v>28</v>
      </c>
      <c r="DX27" s="9" t="s">
        <v>28</v>
      </c>
      <c r="DY27" s="9" t="s">
        <v>28</v>
      </c>
      <c r="DZ27" s="9" t="s">
        <v>28</v>
      </c>
      <c r="EA27" s="9" t="s">
        <v>28</v>
      </c>
      <c r="EB27" s="9" t="s">
        <v>28</v>
      </c>
      <c r="EC27" s="9" t="s">
        <v>28</v>
      </c>
      <c r="ED27" s="9" t="s">
        <v>28</v>
      </c>
      <c r="EE27" s="9" t="s">
        <v>28</v>
      </c>
      <c r="EF27" s="9" t="s">
        <v>28</v>
      </c>
      <c r="EG27" s="9" t="s">
        <v>28</v>
      </c>
      <c r="EH27" s="9" t="s">
        <v>28</v>
      </c>
      <c r="EI27" s="9" t="s">
        <v>28</v>
      </c>
      <c r="EJ27" s="9" t="s">
        <v>59</v>
      </c>
    </row>
    <row r="28" spans="1:140" ht="12.75">
      <c r="A28" s="3" t="s">
        <v>43</v>
      </c>
      <c r="B28" s="9" t="s">
        <v>59</v>
      </c>
      <c r="C28" s="9" t="s">
        <v>28</v>
      </c>
      <c r="D28" s="9" t="s">
        <v>59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59</v>
      </c>
      <c r="W28" s="9" t="s">
        <v>28</v>
      </c>
      <c r="X28" s="9" t="s">
        <v>59</v>
      </c>
      <c r="Y28" s="9" t="s">
        <v>28</v>
      </c>
      <c r="Z28" s="9" t="s">
        <v>28</v>
      </c>
      <c r="AA28" s="9" t="s">
        <v>28</v>
      </c>
      <c r="AB28" s="9" t="s">
        <v>59</v>
      </c>
      <c r="AC28" s="9" t="s">
        <v>59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59</v>
      </c>
      <c r="AI28" s="9" t="s">
        <v>28</v>
      </c>
      <c r="AJ28" s="9" t="s">
        <v>59</v>
      </c>
      <c r="AK28" s="9" t="s">
        <v>28</v>
      </c>
      <c r="AL28" s="9" t="s">
        <v>59</v>
      </c>
      <c r="AM28" s="9" t="s">
        <v>59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59</v>
      </c>
      <c r="AS28" s="9" t="s">
        <v>59</v>
      </c>
      <c r="AT28" s="9" t="s">
        <v>59</v>
      </c>
      <c r="AU28" s="9" t="s">
        <v>59</v>
      </c>
      <c r="AV28" s="9" t="s">
        <v>59</v>
      </c>
      <c r="AW28" s="9" t="s">
        <v>59</v>
      </c>
      <c r="AX28" s="9" t="s">
        <v>59</v>
      </c>
      <c r="AY28" s="9" t="s">
        <v>59</v>
      </c>
      <c r="AZ28" s="9" t="s">
        <v>59</v>
      </c>
      <c r="BA28" s="9" t="s">
        <v>59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59</v>
      </c>
      <c r="BR28" s="9" t="s">
        <v>28</v>
      </c>
      <c r="BS28" s="9" t="s">
        <v>28</v>
      </c>
      <c r="BT28" s="9" t="s">
        <v>59</v>
      </c>
      <c r="BU28" s="9" t="s">
        <v>28</v>
      </c>
      <c r="BV28" s="9" t="s">
        <v>28</v>
      </c>
      <c r="BW28" s="9" t="s">
        <v>59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59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28</v>
      </c>
      <c r="CL28" s="9" t="s">
        <v>28</v>
      </c>
      <c r="CM28" s="9" t="s">
        <v>28</v>
      </c>
      <c r="CN28" s="9" t="s">
        <v>28</v>
      </c>
      <c r="CO28" s="9" t="s">
        <v>28</v>
      </c>
      <c r="CP28" s="9" t="s">
        <v>28</v>
      </c>
      <c r="CQ28" s="9" t="s">
        <v>28</v>
      </c>
      <c r="CR28" s="9" t="s">
        <v>28</v>
      </c>
      <c r="CS28" s="9" t="s">
        <v>28</v>
      </c>
      <c r="CT28" s="9" t="s">
        <v>28</v>
      </c>
      <c r="CU28" s="9" t="s">
        <v>28</v>
      </c>
      <c r="CV28" s="9" t="s">
        <v>28</v>
      </c>
      <c r="CW28" s="9" t="s">
        <v>28</v>
      </c>
      <c r="CX28" s="9" t="s">
        <v>28</v>
      </c>
      <c r="CY28" s="9" t="s">
        <v>28</v>
      </c>
      <c r="CZ28" s="9" t="s">
        <v>28</v>
      </c>
      <c r="DA28" s="9" t="s">
        <v>28</v>
      </c>
      <c r="DB28" s="9" t="s">
        <v>59</v>
      </c>
      <c r="DC28" s="9" t="s">
        <v>28</v>
      </c>
      <c r="DD28" s="9" t="s">
        <v>28</v>
      </c>
      <c r="DE28" s="9" t="s">
        <v>28</v>
      </c>
      <c r="DF28" s="9" t="s">
        <v>28</v>
      </c>
      <c r="DG28" s="9" t="s">
        <v>28</v>
      </c>
      <c r="DH28" s="9" t="s">
        <v>28</v>
      </c>
      <c r="DI28" s="9" t="s">
        <v>28</v>
      </c>
      <c r="DJ28" s="9" t="s">
        <v>28</v>
      </c>
      <c r="DK28" s="9" t="s">
        <v>28</v>
      </c>
      <c r="DL28" s="9" t="s">
        <v>28</v>
      </c>
      <c r="DM28" s="9" t="s">
        <v>28</v>
      </c>
      <c r="DN28" s="9" t="s">
        <v>28</v>
      </c>
      <c r="DO28" s="9" t="s">
        <v>28</v>
      </c>
      <c r="DP28" s="9" t="s">
        <v>59</v>
      </c>
      <c r="DQ28" s="9" t="s">
        <v>28</v>
      </c>
      <c r="DR28" s="9" t="s">
        <v>59</v>
      </c>
      <c r="DS28" s="9" t="s">
        <v>28</v>
      </c>
      <c r="DT28" s="9" t="s">
        <v>28</v>
      </c>
      <c r="DU28" s="9" t="s">
        <v>28</v>
      </c>
      <c r="DV28" s="9" t="s">
        <v>28</v>
      </c>
      <c r="DW28" s="9" t="s">
        <v>28</v>
      </c>
      <c r="DX28" s="9" t="s">
        <v>28</v>
      </c>
      <c r="DY28" s="9" t="s">
        <v>28</v>
      </c>
      <c r="DZ28" s="9" t="s">
        <v>28</v>
      </c>
      <c r="EA28" s="9" t="s">
        <v>28</v>
      </c>
      <c r="EB28" s="9" t="s">
        <v>28</v>
      </c>
      <c r="EC28" s="9" t="s">
        <v>28</v>
      </c>
      <c r="ED28" s="9" t="s">
        <v>28</v>
      </c>
      <c r="EE28" s="9" t="s">
        <v>28</v>
      </c>
      <c r="EF28" s="9" t="s">
        <v>59</v>
      </c>
      <c r="EG28" s="9" t="s">
        <v>28</v>
      </c>
      <c r="EH28" s="9" t="s">
        <v>28</v>
      </c>
      <c r="EI28" s="9" t="s">
        <v>28</v>
      </c>
      <c r="EJ28" s="9" t="s">
        <v>28</v>
      </c>
    </row>
    <row r="29" spans="1:140" ht="12.75">
      <c r="A29" s="3" t="s">
        <v>65</v>
      </c>
      <c r="B29" s="9" t="s">
        <v>59</v>
      </c>
      <c r="C29" s="9" t="s">
        <v>28</v>
      </c>
      <c r="D29" s="9" t="s">
        <v>59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59</v>
      </c>
      <c r="O29" s="9" t="s">
        <v>59</v>
      </c>
      <c r="P29" s="9" t="s">
        <v>59</v>
      </c>
      <c r="Q29" s="9" t="s">
        <v>59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59</v>
      </c>
      <c r="W29" s="9" t="s">
        <v>28</v>
      </c>
      <c r="X29" s="9" t="s">
        <v>59</v>
      </c>
      <c r="Y29" s="9" t="s">
        <v>28</v>
      </c>
      <c r="Z29" s="9" t="s">
        <v>28</v>
      </c>
      <c r="AA29" s="9" t="s">
        <v>28</v>
      </c>
      <c r="AB29" s="9" t="s">
        <v>59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59</v>
      </c>
      <c r="AI29" s="9" t="s">
        <v>28</v>
      </c>
      <c r="AJ29" s="9" t="s">
        <v>59</v>
      </c>
      <c r="AK29" s="9" t="s">
        <v>28</v>
      </c>
      <c r="AL29" s="9" t="s">
        <v>59</v>
      </c>
      <c r="AM29" s="9" t="s">
        <v>59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59</v>
      </c>
      <c r="AS29" s="9" t="s">
        <v>59</v>
      </c>
      <c r="AT29" s="9" t="s">
        <v>59</v>
      </c>
      <c r="AU29" s="9" t="s">
        <v>59</v>
      </c>
      <c r="AV29" s="9" t="s">
        <v>59</v>
      </c>
      <c r="AW29" s="9" t="s">
        <v>59</v>
      </c>
      <c r="AX29" s="9" t="s">
        <v>59</v>
      </c>
      <c r="AY29" s="9" t="s">
        <v>59</v>
      </c>
      <c r="AZ29" s="9" t="s">
        <v>59</v>
      </c>
      <c r="BA29" s="9" t="s">
        <v>59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59</v>
      </c>
      <c r="BR29" s="9" t="s">
        <v>28</v>
      </c>
      <c r="BS29" s="9" t="s">
        <v>28</v>
      </c>
      <c r="BT29" s="9" t="s">
        <v>59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59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28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28</v>
      </c>
      <c r="DA29" s="9" t="s">
        <v>28</v>
      </c>
      <c r="DB29" s="9" t="s">
        <v>28</v>
      </c>
      <c r="DC29" s="9" t="s">
        <v>28</v>
      </c>
      <c r="DD29" s="9" t="s">
        <v>28</v>
      </c>
      <c r="DE29" s="9" t="s">
        <v>28</v>
      </c>
      <c r="DF29" s="9" t="s">
        <v>28</v>
      </c>
      <c r="DG29" s="9" t="s">
        <v>28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28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59</v>
      </c>
      <c r="DS29" s="9" t="s">
        <v>28</v>
      </c>
      <c r="DT29" s="9" t="s">
        <v>28</v>
      </c>
      <c r="DU29" s="9" t="s">
        <v>28</v>
      </c>
      <c r="DV29" s="9" t="s">
        <v>28</v>
      </c>
      <c r="DW29" s="9" t="s">
        <v>28</v>
      </c>
      <c r="DX29" s="9" t="s">
        <v>28</v>
      </c>
      <c r="DY29" s="9" t="s">
        <v>28</v>
      </c>
      <c r="DZ29" s="9" t="s">
        <v>28</v>
      </c>
      <c r="EA29" s="9" t="s">
        <v>28</v>
      </c>
      <c r="EB29" s="9" t="s">
        <v>28</v>
      </c>
      <c r="EC29" s="9" t="s">
        <v>28</v>
      </c>
      <c r="ED29" s="9" t="s">
        <v>28</v>
      </c>
      <c r="EE29" s="9" t="s">
        <v>28</v>
      </c>
      <c r="EF29" s="9" t="s">
        <v>28</v>
      </c>
      <c r="EG29" s="9" t="s">
        <v>28</v>
      </c>
      <c r="EH29" s="9" t="s">
        <v>28</v>
      </c>
      <c r="EI29" s="9" t="s">
        <v>28</v>
      </c>
      <c r="EJ29" s="9" t="s">
        <v>28</v>
      </c>
    </row>
    <row r="30" spans="1:140" ht="12.75">
      <c r="A30" s="3" t="s">
        <v>66</v>
      </c>
      <c r="B30" s="9" t="s">
        <v>59</v>
      </c>
      <c r="C30" s="9" t="s">
        <v>28</v>
      </c>
      <c r="D30" s="9" t="s">
        <v>59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59</v>
      </c>
      <c r="O30" s="9" t="s">
        <v>59</v>
      </c>
      <c r="P30" s="9" t="s">
        <v>59</v>
      </c>
      <c r="Q30" s="9" t="s">
        <v>59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59</v>
      </c>
      <c r="Y30" s="9" t="s">
        <v>28</v>
      </c>
      <c r="Z30" s="9" t="s">
        <v>28</v>
      </c>
      <c r="AA30" s="9" t="s">
        <v>28</v>
      </c>
      <c r="AB30" s="9" t="s">
        <v>59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59</v>
      </c>
      <c r="AI30" s="9" t="s">
        <v>28</v>
      </c>
      <c r="AJ30" s="9" t="s">
        <v>28</v>
      </c>
      <c r="AK30" s="9" t="s">
        <v>28</v>
      </c>
      <c r="AL30" s="9" t="s">
        <v>59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59</v>
      </c>
      <c r="AS30" s="9" t="s">
        <v>59</v>
      </c>
      <c r="AT30" s="9" t="s">
        <v>59</v>
      </c>
      <c r="AU30" s="9" t="s">
        <v>59</v>
      </c>
      <c r="AV30" s="9" t="s">
        <v>59</v>
      </c>
      <c r="AW30" s="9" t="s">
        <v>59</v>
      </c>
      <c r="AX30" s="9" t="s">
        <v>59</v>
      </c>
      <c r="AY30" s="9" t="s">
        <v>59</v>
      </c>
      <c r="AZ30" s="9" t="s">
        <v>59</v>
      </c>
      <c r="BA30" s="9" t="s">
        <v>59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59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59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  <c r="DA30" s="9" t="s">
        <v>28</v>
      </c>
      <c r="DB30" s="9" t="s">
        <v>28</v>
      </c>
      <c r="DC30" s="9" t="s">
        <v>28</v>
      </c>
      <c r="DD30" s="9" t="s">
        <v>28</v>
      </c>
      <c r="DE30" s="9" t="s">
        <v>28</v>
      </c>
      <c r="DF30" s="9" t="s">
        <v>28</v>
      </c>
      <c r="DG30" s="9" t="s">
        <v>28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  <c r="DS30" s="9" t="s">
        <v>28</v>
      </c>
      <c r="DT30" s="9" t="s">
        <v>28</v>
      </c>
      <c r="DU30" s="9" t="s">
        <v>28</v>
      </c>
      <c r="DV30" s="9" t="s">
        <v>28</v>
      </c>
      <c r="DW30" s="9" t="s">
        <v>28</v>
      </c>
      <c r="DX30" s="9" t="s">
        <v>28</v>
      </c>
      <c r="DY30" s="9" t="s">
        <v>28</v>
      </c>
      <c r="DZ30" s="9" t="s">
        <v>28</v>
      </c>
      <c r="EA30" s="9" t="s">
        <v>28</v>
      </c>
      <c r="EB30" s="9" t="s">
        <v>28</v>
      </c>
      <c r="EC30" s="9" t="s">
        <v>28</v>
      </c>
      <c r="ED30" s="9" t="s">
        <v>28</v>
      </c>
      <c r="EE30" s="9" t="s">
        <v>28</v>
      </c>
      <c r="EF30" s="9" t="s">
        <v>28</v>
      </c>
      <c r="EG30" s="9" t="s">
        <v>28</v>
      </c>
      <c r="EH30" s="9" t="s">
        <v>28</v>
      </c>
      <c r="EI30" s="9" t="s">
        <v>28</v>
      </c>
      <c r="EJ30" s="9" t="s">
        <v>28</v>
      </c>
    </row>
    <row r="31" spans="1:14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28</v>
      </c>
      <c r="G31" s="9" t="s">
        <v>28</v>
      </c>
      <c r="H31" s="9" t="s">
        <v>28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59</v>
      </c>
      <c r="DN31" s="9" t="s">
        <v>59</v>
      </c>
      <c r="DO31" s="9" t="s">
        <v>59</v>
      </c>
      <c r="DP31" s="9" t="s">
        <v>59</v>
      </c>
      <c r="DQ31" s="9" t="s">
        <v>59</v>
      </c>
      <c r="DR31" s="9" t="s">
        <v>59</v>
      </c>
      <c r="DS31" s="9" t="s">
        <v>59</v>
      </c>
      <c r="DT31" s="9" t="s">
        <v>59</v>
      </c>
      <c r="DU31" s="9" t="s">
        <v>59</v>
      </c>
      <c r="DV31" s="9" t="s">
        <v>59</v>
      </c>
      <c r="DW31" s="9" t="s">
        <v>59</v>
      </c>
      <c r="DX31" s="9" t="s">
        <v>59</v>
      </c>
      <c r="DY31" s="9" t="s">
        <v>59</v>
      </c>
      <c r="DZ31" s="9" t="s">
        <v>59</v>
      </c>
      <c r="EA31" s="9" t="s">
        <v>59</v>
      </c>
      <c r="EB31" s="9" t="s">
        <v>59</v>
      </c>
      <c r="EC31" s="9" t="s">
        <v>59</v>
      </c>
      <c r="ED31" s="9" t="s">
        <v>59</v>
      </c>
      <c r="EE31" s="9" t="s">
        <v>59</v>
      </c>
      <c r="EF31" s="9" t="s">
        <v>59</v>
      </c>
      <c r="EG31" s="9" t="s">
        <v>59</v>
      </c>
      <c r="EH31" s="9" t="s">
        <v>59</v>
      </c>
      <c r="EI31" s="9" t="s">
        <v>59</v>
      </c>
      <c r="EJ31" s="9" t="s">
        <v>59</v>
      </c>
    </row>
    <row r="32" spans="1:140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28</v>
      </c>
      <c r="S32" s="9" t="s">
        <v>59</v>
      </c>
      <c r="T32" s="9" t="s">
        <v>59</v>
      </c>
      <c r="U32" s="9" t="s">
        <v>59</v>
      </c>
      <c r="V32" s="9" t="s">
        <v>59</v>
      </c>
      <c r="W32" s="9" t="s">
        <v>28</v>
      </c>
      <c r="X32" s="9" t="s">
        <v>59</v>
      </c>
      <c r="Y32" s="9" t="s">
        <v>28</v>
      </c>
      <c r="Z32" s="9" t="s">
        <v>28</v>
      </c>
      <c r="AA32" s="9" t="s">
        <v>28</v>
      </c>
      <c r="AB32" s="9" t="s">
        <v>59</v>
      </c>
      <c r="AC32" s="9" t="s">
        <v>59</v>
      </c>
      <c r="AD32" s="9" t="s">
        <v>28</v>
      </c>
      <c r="AE32" s="9" t="s">
        <v>28</v>
      </c>
      <c r="AF32" s="9" t="s">
        <v>28</v>
      </c>
      <c r="AG32" s="9" t="s">
        <v>28</v>
      </c>
      <c r="AH32" s="9" t="s">
        <v>59</v>
      </c>
      <c r="AI32" s="9" t="s">
        <v>28</v>
      </c>
      <c r="AJ32" s="9" t="s">
        <v>59</v>
      </c>
      <c r="AK32" s="9" t="s">
        <v>28</v>
      </c>
      <c r="AL32" s="9" t="s">
        <v>59</v>
      </c>
      <c r="AM32" s="9" t="s">
        <v>59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59</v>
      </c>
      <c r="AS32" s="9" t="s">
        <v>59</v>
      </c>
      <c r="AT32" s="9" t="s">
        <v>59</v>
      </c>
      <c r="AU32" s="9" t="s">
        <v>59</v>
      </c>
      <c r="AV32" s="9" t="s">
        <v>59</v>
      </c>
      <c r="AW32" s="9" t="s">
        <v>59</v>
      </c>
      <c r="AX32" s="9" t="s">
        <v>59</v>
      </c>
      <c r="AY32" s="9" t="s">
        <v>59</v>
      </c>
      <c r="AZ32" s="9" t="s">
        <v>59</v>
      </c>
      <c r="BA32" s="9" t="s">
        <v>59</v>
      </c>
      <c r="BB32" s="9" t="s">
        <v>28</v>
      </c>
      <c r="BC32" s="9" t="s">
        <v>59</v>
      </c>
      <c r="BD32" s="9" t="s">
        <v>59</v>
      </c>
      <c r="BE32" s="9" t="s">
        <v>59</v>
      </c>
      <c r="BF32" s="9" t="s">
        <v>59</v>
      </c>
      <c r="BG32" s="9" t="s">
        <v>59</v>
      </c>
      <c r="BH32" s="9" t="s">
        <v>59</v>
      </c>
      <c r="BI32" s="9" t="s">
        <v>59</v>
      </c>
      <c r="BJ32" s="9" t="s">
        <v>59</v>
      </c>
      <c r="BK32" s="9" t="s">
        <v>28</v>
      </c>
      <c r="BL32" s="9" t="s">
        <v>28</v>
      </c>
      <c r="BM32" s="9" t="s">
        <v>28</v>
      </c>
      <c r="BN32" s="9" t="s">
        <v>28</v>
      </c>
      <c r="BO32" s="9" t="s">
        <v>28</v>
      </c>
      <c r="BP32" s="9" t="s">
        <v>59</v>
      </c>
      <c r="BQ32" s="9" t="s">
        <v>59</v>
      </c>
      <c r="BR32" s="9" t="s">
        <v>28</v>
      </c>
      <c r="BS32" s="9" t="s">
        <v>28</v>
      </c>
      <c r="BT32" s="9" t="s">
        <v>59</v>
      </c>
      <c r="BU32" s="9" t="s">
        <v>28</v>
      </c>
      <c r="BV32" s="9" t="s">
        <v>59</v>
      </c>
      <c r="BW32" s="9" t="s">
        <v>59</v>
      </c>
      <c r="BX32" s="9" t="s">
        <v>59</v>
      </c>
      <c r="BY32" s="9" t="s">
        <v>28</v>
      </c>
      <c r="BZ32" s="9" t="s">
        <v>59</v>
      </c>
      <c r="CA32" s="9" t="s">
        <v>28</v>
      </c>
      <c r="CB32" s="9" t="s">
        <v>59</v>
      </c>
      <c r="CC32" s="9" t="s">
        <v>59</v>
      </c>
      <c r="CD32" s="9" t="s">
        <v>59</v>
      </c>
      <c r="CE32" s="9" t="s">
        <v>28</v>
      </c>
      <c r="CF32" s="9" t="s">
        <v>28</v>
      </c>
      <c r="CG32" s="9" t="s">
        <v>28</v>
      </c>
      <c r="CH32" s="9" t="s">
        <v>59</v>
      </c>
      <c r="CI32" s="9" t="s">
        <v>59</v>
      </c>
      <c r="CJ32" s="9" t="s">
        <v>59</v>
      </c>
      <c r="CK32" s="9" t="s">
        <v>28</v>
      </c>
      <c r="CL32" s="9" t="s">
        <v>28</v>
      </c>
      <c r="CM32" s="9" t="s">
        <v>28</v>
      </c>
      <c r="CN32" s="9" t="s">
        <v>28</v>
      </c>
      <c r="CO32" s="9" t="s">
        <v>28</v>
      </c>
      <c r="CP32" s="9" t="s">
        <v>28</v>
      </c>
      <c r="CQ32" s="9" t="s">
        <v>59</v>
      </c>
      <c r="CR32" s="9" t="s">
        <v>28</v>
      </c>
      <c r="CS32" s="9" t="s">
        <v>59</v>
      </c>
      <c r="CT32" s="9" t="s">
        <v>28</v>
      </c>
      <c r="CU32" s="9" t="s">
        <v>28</v>
      </c>
      <c r="CV32" s="9" t="s">
        <v>28</v>
      </c>
      <c r="CW32" s="9" t="s">
        <v>28</v>
      </c>
      <c r="CX32" s="9" t="s">
        <v>59</v>
      </c>
      <c r="CY32" s="9" t="s">
        <v>59</v>
      </c>
      <c r="CZ32" s="9" t="s">
        <v>59</v>
      </c>
      <c r="DA32" s="9" t="s">
        <v>59</v>
      </c>
      <c r="DB32" s="9" t="s">
        <v>59</v>
      </c>
      <c r="DC32" s="9" t="s">
        <v>28</v>
      </c>
      <c r="DD32" s="9" t="s">
        <v>28</v>
      </c>
      <c r="DE32" s="9" t="s">
        <v>28</v>
      </c>
      <c r="DF32" s="9" t="s">
        <v>59</v>
      </c>
      <c r="DG32" s="9" t="s">
        <v>59</v>
      </c>
      <c r="DH32" s="9" t="s">
        <v>28</v>
      </c>
      <c r="DI32" s="9" t="s">
        <v>28</v>
      </c>
      <c r="DJ32" s="9" t="s">
        <v>28</v>
      </c>
      <c r="DK32" s="9" t="s">
        <v>59</v>
      </c>
      <c r="DL32" s="9" t="s">
        <v>59</v>
      </c>
      <c r="DM32" s="9" t="s">
        <v>28</v>
      </c>
      <c r="DN32" s="9" t="s">
        <v>59</v>
      </c>
      <c r="DO32" s="9" t="s">
        <v>59</v>
      </c>
      <c r="DP32" s="9" t="s">
        <v>59</v>
      </c>
      <c r="DQ32" s="9" t="s">
        <v>59</v>
      </c>
      <c r="DR32" s="9" t="s">
        <v>59</v>
      </c>
      <c r="DS32" s="9" t="s">
        <v>59</v>
      </c>
      <c r="DT32" s="9" t="s">
        <v>59</v>
      </c>
      <c r="DU32" s="9" t="s">
        <v>59</v>
      </c>
      <c r="DV32" s="9" t="s">
        <v>59</v>
      </c>
      <c r="DW32" s="9" t="s">
        <v>59</v>
      </c>
      <c r="DX32" s="9" t="s">
        <v>59</v>
      </c>
      <c r="DY32" s="9" t="s">
        <v>59</v>
      </c>
      <c r="DZ32" s="9" t="s">
        <v>28</v>
      </c>
      <c r="EA32" s="9" t="s">
        <v>28</v>
      </c>
      <c r="EB32" s="9" t="s">
        <v>59</v>
      </c>
      <c r="EC32" s="9" t="s">
        <v>28</v>
      </c>
      <c r="ED32" s="9" t="s">
        <v>28</v>
      </c>
      <c r="EE32" s="9" t="s">
        <v>59</v>
      </c>
      <c r="EF32" s="9" t="s">
        <v>59</v>
      </c>
      <c r="EG32" s="9" t="s">
        <v>59</v>
      </c>
      <c r="EH32" s="9" t="s">
        <v>59</v>
      </c>
      <c r="EI32" s="9" t="s">
        <v>59</v>
      </c>
      <c r="EJ32" s="9" t="s">
        <v>59</v>
      </c>
    </row>
    <row r="33" spans="1:140" ht="12.75">
      <c r="A33" s="3" t="s">
        <v>46</v>
      </c>
      <c r="B33" s="9" t="s">
        <v>59</v>
      </c>
      <c r="C33" s="9" t="s">
        <v>28</v>
      </c>
      <c r="D33" s="9" t="s">
        <v>59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28</v>
      </c>
      <c r="S33" s="9" t="s">
        <v>59</v>
      </c>
      <c r="T33" s="9" t="s">
        <v>59</v>
      </c>
      <c r="U33" s="9" t="s">
        <v>28</v>
      </c>
      <c r="V33" s="9" t="s">
        <v>59</v>
      </c>
      <c r="W33" s="9" t="s">
        <v>28</v>
      </c>
      <c r="X33" s="9" t="s">
        <v>59</v>
      </c>
      <c r="Y33" s="9" t="s">
        <v>28</v>
      </c>
      <c r="Z33" s="9" t="s">
        <v>28</v>
      </c>
      <c r="AA33" s="9" t="s">
        <v>28</v>
      </c>
      <c r="AB33" s="9" t="s">
        <v>59</v>
      </c>
      <c r="AC33" s="9" t="s">
        <v>59</v>
      </c>
      <c r="AD33" s="9" t="s">
        <v>28</v>
      </c>
      <c r="AE33" s="9" t="s">
        <v>28</v>
      </c>
      <c r="AF33" s="9" t="s">
        <v>28</v>
      </c>
      <c r="AG33" s="9" t="s">
        <v>28</v>
      </c>
      <c r="AH33" s="9" t="s">
        <v>59</v>
      </c>
      <c r="AI33" s="9" t="s">
        <v>28</v>
      </c>
      <c r="AJ33" s="9" t="s">
        <v>59</v>
      </c>
      <c r="AK33" s="9" t="s">
        <v>28</v>
      </c>
      <c r="AL33" s="9" t="s">
        <v>59</v>
      </c>
      <c r="AM33" s="9" t="s">
        <v>59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59</v>
      </c>
      <c r="AS33" s="9" t="s">
        <v>59</v>
      </c>
      <c r="AT33" s="9" t="s">
        <v>59</v>
      </c>
      <c r="AU33" s="9" t="s">
        <v>59</v>
      </c>
      <c r="AV33" s="9" t="s">
        <v>59</v>
      </c>
      <c r="AW33" s="9" t="s">
        <v>59</v>
      </c>
      <c r="AX33" s="9" t="s">
        <v>59</v>
      </c>
      <c r="AY33" s="9" t="s">
        <v>59</v>
      </c>
      <c r="AZ33" s="9" t="s">
        <v>59</v>
      </c>
      <c r="BA33" s="9" t="s">
        <v>59</v>
      </c>
      <c r="BB33" s="9" t="s">
        <v>28</v>
      </c>
      <c r="BC33" s="9" t="s">
        <v>59</v>
      </c>
      <c r="BD33" s="9" t="s">
        <v>59</v>
      </c>
      <c r="BE33" s="9" t="s">
        <v>59</v>
      </c>
      <c r="BF33" s="9" t="s">
        <v>59</v>
      </c>
      <c r="BG33" s="9" t="s">
        <v>59</v>
      </c>
      <c r="BH33" s="9" t="s">
        <v>59</v>
      </c>
      <c r="BI33" s="9" t="s">
        <v>59</v>
      </c>
      <c r="BJ33" s="9" t="s">
        <v>59</v>
      </c>
      <c r="BK33" s="9" t="s">
        <v>28</v>
      </c>
      <c r="BL33" s="9" t="s">
        <v>28</v>
      </c>
      <c r="BM33" s="9" t="s">
        <v>59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28</v>
      </c>
      <c r="BS33" s="9" t="s">
        <v>28</v>
      </c>
      <c r="BT33" s="9" t="s">
        <v>59</v>
      </c>
      <c r="BU33" s="9" t="s">
        <v>28</v>
      </c>
      <c r="BV33" s="9" t="s">
        <v>59</v>
      </c>
      <c r="BW33" s="9" t="s">
        <v>59</v>
      </c>
      <c r="BX33" s="9" t="s">
        <v>59</v>
      </c>
      <c r="BY33" s="9" t="s">
        <v>28</v>
      </c>
      <c r="BZ33" s="9" t="s">
        <v>59</v>
      </c>
      <c r="CA33" s="9" t="s">
        <v>59</v>
      </c>
      <c r="CB33" s="9" t="s">
        <v>59</v>
      </c>
      <c r="CC33" s="9" t="s">
        <v>59</v>
      </c>
      <c r="CD33" s="9" t="s">
        <v>59</v>
      </c>
      <c r="CE33" s="9" t="s">
        <v>28</v>
      </c>
      <c r="CF33" s="9" t="s">
        <v>28</v>
      </c>
      <c r="CG33" s="9" t="s">
        <v>28</v>
      </c>
      <c r="CH33" s="9" t="s">
        <v>59</v>
      </c>
      <c r="CI33" s="9" t="s">
        <v>59</v>
      </c>
      <c r="CJ33" s="9" t="s">
        <v>59</v>
      </c>
      <c r="CK33" s="9" t="s">
        <v>28</v>
      </c>
      <c r="CL33" s="9" t="s">
        <v>59</v>
      </c>
      <c r="CM33" s="9" t="s">
        <v>28</v>
      </c>
      <c r="CN33" s="9" t="s">
        <v>28</v>
      </c>
      <c r="CO33" s="9" t="s">
        <v>28</v>
      </c>
      <c r="CP33" s="9" t="s">
        <v>28</v>
      </c>
      <c r="CQ33" s="9" t="s">
        <v>59</v>
      </c>
      <c r="CR33" s="9" t="s">
        <v>28</v>
      </c>
      <c r="CS33" s="9" t="s">
        <v>59</v>
      </c>
      <c r="CT33" s="9" t="s">
        <v>28</v>
      </c>
      <c r="CU33" s="9" t="s">
        <v>28</v>
      </c>
      <c r="CV33" s="9" t="s">
        <v>28</v>
      </c>
      <c r="CW33" s="9" t="s">
        <v>28</v>
      </c>
      <c r="CX33" s="9" t="s">
        <v>59</v>
      </c>
      <c r="CY33" s="9" t="s">
        <v>59</v>
      </c>
      <c r="CZ33" s="9" t="s">
        <v>59</v>
      </c>
      <c r="DA33" s="9" t="s">
        <v>59</v>
      </c>
      <c r="DB33" s="9" t="s">
        <v>59</v>
      </c>
      <c r="DC33" s="9" t="s">
        <v>28</v>
      </c>
      <c r="DD33" s="9" t="s">
        <v>59</v>
      </c>
      <c r="DE33" s="9" t="s">
        <v>59</v>
      </c>
      <c r="DF33" s="9" t="s">
        <v>28</v>
      </c>
      <c r="DG33" s="9" t="s">
        <v>59</v>
      </c>
      <c r="DH33" s="9" t="s">
        <v>59</v>
      </c>
      <c r="DI33" s="9" t="s">
        <v>28</v>
      </c>
      <c r="DJ33" s="9" t="s">
        <v>28</v>
      </c>
      <c r="DK33" s="9" t="s">
        <v>59</v>
      </c>
      <c r="DL33" s="9" t="s">
        <v>28</v>
      </c>
      <c r="DM33" s="9" t="s">
        <v>28</v>
      </c>
      <c r="DN33" s="9" t="s">
        <v>59</v>
      </c>
      <c r="DO33" s="9" t="s">
        <v>59</v>
      </c>
      <c r="DP33" s="9" t="s">
        <v>59</v>
      </c>
      <c r="DQ33" s="9" t="s">
        <v>59</v>
      </c>
      <c r="DR33" s="9" t="s">
        <v>59</v>
      </c>
      <c r="DS33" s="9" t="s">
        <v>59</v>
      </c>
      <c r="DT33" s="9" t="s">
        <v>59</v>
      </c>
      <c r="DU33" s="9" t="s">
        <v>59</v>
      </c>
      <c r="DV33" s="9" t="s">
        <v>59</v>
      </c>
      <c r="DW33" s="9" t="s">
        <v>59</v>
      </c>
      <c r="DX33" s="9" t="s">
        <v>59</v>
      </c>
      <c r="DY33" s="9" t="s">
        <v>28</v>
      </c>
      <c r="DZ33" s="9" t="s">
        <v>28</v>
      </c>
      <c r="EA33" s="9" t="s">
        <v>59</v>
      </c>
      <c r="EB33" s="9" t="s">
        <v>59</v>
      </c>
      <c r="EC33" s="9" t="s">
        <v>59</v>
      </c>
      <c r="ED33" s="9" t="s">
        <v>28</v>
      </c>
      <c r="EE33" s="9" t="s">
        <v>59</v>
      </c>
      <c r="EF33" s="9" t="s">
        <v>59</v>
      </c>
      <c r="EG33" s="9" t="s">
        <v>59</v>
      </c>
      <c r="EH33" s="9" t="s">
        <v>59</v>
      </c>
      <c r="EI33" s="9" t="s">
        <v>59</v>
      </c>
      <c r="EJ33" s="9" t="s">
        <v>59</v>
      </c>
    </row>
    <row r="34" spans="1:140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28</v>
      </c>
      <c r="S34" s="9" t="s">
        <v>59</v>
      </c>
      <c r="T34" s="9" t="s">
        <v>28</v>
      </c>
      <c r="U34" s="9" t="s">
        <v>28</v>
      </c>
      <c r="V34" s="9" t="s">
        <v>59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59</v>
      </c>
      <c r="AD34" s="9" t="s">
        <v>28</v>
      </c>
      <c r="AE34" s="9" t="s">
        <v>28</v>
      </c>
      <c r="AF34" s="9" t="s">
        <v>28</v>
      </c>
      <c r="AG34" s="9" t="s">
        <v>28</v>
      </c>
      <c r="AH34" s="9" t="s">
        <v>59</v>
      </c>
      <c r="AI34" s="9" t="s">
        <v>28</v>
      </c>
      <c r="AJ34" s="9" t="s">
        <v>59</v>
      </c>
      <c r="AK34" s="9" t="s">
        <v>28</v>
      </c>
      <c r="AL34" s="9" t="s">
        <v>28</v>
      </c>
      <c r="AM34" s="9" t="s">
        <v>59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59</v>
      </c>
      <c r="AS34" s="9" t="s">
        <v>59</v>
      </c>
      <c r="AT34" s="9" t="s">
        <v>59</v>
      </c>
      <c r="AU34" s="9" t="s">
        <v>59</v>
      </c>
      <c r="AV34" s="9" t="s">
        <v>59</v>
      </c>
      <c r="AW34" s="9" t="s">
        <v>59</v>
      </c>
      <c r="AX34" s="9" t="s">
        <v>59</v>
      </c>
      <c r="AY34" s="9" t="s">
        <v>59</v>
      </c>
      <c r="AZ34" s="9" t="s">
        <v>59</v>
      </c>
      <c r="BA34" s="9" t="s">
        <v>59</v>
      </c>
      <c r="BB34" s="9" t="s">
        <v>28</v>
      </c>
      <c r="BC34" s="9" t="s">
        <v>59</v>
      </c>
      <c r="BD34" s="9" t="s">
        <v>59</v>
      </c>
      <c r="BE34" s="9" t="s">
        <v>59</v>
      </c>
      <c r="BF34" s="9" t="s">
        <v>59</v>
      </c>
      <c r="BG34" s="9" t="s">
        <v>59</v>
      </c>
      <c r="BH34" s="9" t="s">
        <v>59</v>
      </c>
      <c r="BI34" s="9" t="s">
        <v>59</v>
      </c>
      <c r="BJ34" s="9" t="s">
        <v>59</v>
      </c>
      <c r="BK34" s="9" t="s">
        <v>28</v>
      </c>
      <c r="BL34" s="9" t="s">
        <v>28</v>
      </c>
      <c r="BM34" s="9" t="s">
        <v>28</v>
      </c>
      <c r="BN34" s="9" t="s">
        <v>28</v>
      </c>
      <c r="BO34" s="9" t="s">
        <v>28</v>
      </c>
      <c r="BP34" s="9" t="s">
        <v>59</v>
      </c>
      <c r="BQ34" s="9" t="s">
        <v>59</v>
      </c>
      <c r="BR34" s="9" t="s">
        <v>28</v>
      </c>
      <c r="BS34" s="9" t="s">
        <v>28</v>
      </c>
      <c r="BT34" s="9" t="s">
        <v>59</v>
      </c>
      <c r="BU34" s="9" t="s">
        <v>28</v>
      </c>
      <c r="BV34" s="9" t="s">
        <v>28</v>
      </c>
      <c r="BW34" s="9" t="s">
        <v>59</v>
      </c>
      <c r="BX34" s="9" t="s">
        <v>28</v>
      </c>
      <c r="BY34" s="9" t="s">
        <v>28</v>
      </c>
      <c r="BZ34" s="9" t="s">
        <v>59</v>
      </c>
      <c r="CA34" s="9" t="s">
        <v>28</v>
      </c>
      <c r="CB34" s="9" t="s">
        <v>28</v>
      </c>
      <c r="CC34" s="9" t="s">
        <v>59</v>
      </c>
      <c r="CD34" s="9" t="s">
        <v>59</v>
      </c>
      <c r="CE34" s="9" t="s">
        <v>28</v>
      </c>
      <c r="CF34" s="9" t="s">
        <v>28</v>
      </c>
      <c r="CG34" s="9" t="s">
        <v>28</v>
      </c>
      <c r="CH34" s="9" t="s">
        <v>59</v>
      </c>
      <c r="CI34" s="9" t="s">
        <v>59</v>
      </c>
      <c r="CJ34" s="9" t="s">
        <v>28</v>
      </c>
      <c r="CK34" s="9" t="s">
        <v>28</v>
      </c>
      <c r="CL34" s="9" t="s">
        <v>28</v>
      </c>
      <c r="CM34" s="9" t="s">
        <v>28</v>
      </c>
      <c r="CN34" s="9" t="s">
        <v>28</v>
      </c>
      <c r="CO34" s="9" t="s">
        <v>28</v>
      </c>
      <c r="CP34" s="9" t="s">
        <v>28</v>
      </c>
      <c r="CQ34" s="9" t="s">
        <v>59</v>
      </c>
      <c r="CR34" s="9" t="s">
        <v>28</v>
      </c>
      <c r="CS34" s="9" t="s">
        <v>59</v>
      </c>
      <c r="CT34" s="9" t="s">
        <v>28</v>
      </c>
      <c r="CU34" s="9" t="s">
        <v>28</v>
      </c>
      <c r="CV34" s="9" t="s">
        <v>28</v>
      </c>
      <c r="CW34" s="9" t="s">
        <v>28</v>
      </c>
      <c r="CX34" s="9" t="s">
        <v>28</v>
      </c>
      <c r="CY34" s="9" t="s">
        <v>59</v>
      </c>
      <c r="CZ34" s="9" t="s">
        <v>28</v>
      </c>
      <c r="DA34" s="9" t="s">
        <v>28</v>
      </c>
      <c r="DB34" s="9" t="s">
        <v>28</v>
      </c>
      <c r="DC34" s="9" t="s">
        <v>28</v>
      </c>
      <c r="DD34" s="9" t="s">
        <v>28</v>
      </c>
      <c r="DE34" s="9" t="s">
        <v>28</v>
      </c>
      <c r="DF34" s="9" t="s">
        <v>59</v>
      </c>
      <c r="DG34" s="9" t="s">
        <v>28</v>
      </c>
      <c r="DH34" s="9" t="s">
        <v>28</v>
      </c>
      <c r="DI34" s="9" t="s">
        <v>28</v>
      </c>
      <c r="DJ34" s="9" t="s">
        <v>28</v>
      </c>
      <c r="DK34" s="9" t="s">
        <v>59</v>
      </c>
      <c r="DL34" s="9" t="s">
        <v>28</v>
      </c>
      <c r="DM34" s="9" t="s">
        <v>28</v>
      </c>
      <c r="DN34" s="9" t="s">
        <v>28</v>
      </c>
      <c r="DO34" s="9" t="s">
        <v>59</v>
      </c>
      <c r="DP34" s="9" t="s">
        <v>59</v>
      </c>
      <c r="DQ34" s="9" t="s">
        <v>59</v>
      </c>
      <c r="DR34" s="9" t="s">
        <v>59</v>
      </c>
      <c r="DS34" s="9" t="s">
        <v>59</v>
      </c>
      <c r="DT34" s="9" t="s">
        <v>59</v>
      </c>
      <c r="DU34" s="9" t="s">
        <v>59</v>
      </c>
      <c r="DV34" s="9" t="s">
        <v>59</v>
      </c>
      <c r="DW34" s="9" t="s">
        <v>59</v>
      </c>
      <c r="DX34" s="9" t="s">
        <v>59</v>
      </c>
      <c r="DY34" s="9" t="s">
        <v>28</v>
      </c>
      <c r="DZ34" s="9" t="s">
        <v>28</v>
      </c>
      <c r="EA34" s="9" t="s">
        <v>28</v>
      </c>
      <c r="EB34" s="9" t="s">
        <v>59</v>
      </c>
      <c r="EC34" s="9" t="s">
        <v>28</v>
      </c>
      <c r="ED34" s="9" t="s">
        <v>28</v>
      </c>
      <c r="EE34" s="9" t="s">
        <v>59</v>
      </c>
      <c r="EF34" s="9" t="s">
        <v>28</v>
      </c>
      <c r="EG34" s="9" t="s">
        <v>59</v>
      </c>
      <c r="EH34" s="9" t="s">
        <v>59</v>
      </c>
      <c r="EI34" s="9" t="s">
        <v>59</v>
      </c>
      <c r="EJ34" s="9" t="s">
        <v>59</v>
      </c>
    </row>
    <row r="37" spans="1:53" ht="12.75">
      <c r="A37" s="5" t="s">
        <v>114</v>
      </c>
      <c r="I37" s="10"/>
      <c r="J37" s="10"/>
      <c r="K37" s="10"/>
      <c r="L37" s="10"/>
      <c r="M37" s="10"/>
      <c r="N37" s="10"/>
      <c r="O37" s="10"/>
      <c r="P37" s="10"/>
      <c r="Q37" s="10"/>
      <c r="AS37" s="10"/>
      <c r="AT37" s="10"/>
      <c r="AU37" s="10"/>
      <c r="AV37" s="10"/>
      <c r="AW37" s="10"/>
      <c r="AX37" s="10"/>
      <c r="AY37" s="10"/>
      <c r="AZ37" s="10"/>
      <c r="BA37" s="10"/>
    </row>
  </sheetData>
  <sheetProtection sheet="1" formatCells="0" formatColumns="0" formatRows="0" insertColumns="0" insertRows="0" insertHyperlinks="0" deleteColumns="0" deleteRows="0"/>
  <mergeCells count="1">
    <mergeCell ref="A2:AE2"/>
  </mergeCells>
  <hyperlinks>
    <hyperlink ref="AS5" r:id="rId1" display="Australian Census and Migrants Integrated Dataset 2011 Datacube - Australia"/>
    <hyperlink ref="AU5" r:id="rId2" display="Australian Census and Migrants Integrated Dataset 2011 Datacube - New South Wales"/>
    <hyperlink ref="AV5" r:id="rId3" display="Australian Census and Migrants Integrated Dataset 2011 Datacube - Northern Territory"/>
    <hyperlink ref="AW5" r:id="rId4" display="Australian Census and Migrants Integrated Dataset 2011 Datacube - Queensland"/>
    <hyperlink ref="AT5" r:id="rId5" display="Australian Census and Migrants Integrated Dataset 2011 Datacube - Australian Capital Territory"/>
    <hyperlink ref="AX5" r:id="rId6" display="Australian Census and Migrants Integrated Dataset 2011 Datacube - South Australia"/>
    <hyperlink ref="AY5" r:id="rId7" display="Australian Census and Migrants Integrated Dataset 2011 Datacube - Tasmania"/>
    <hyperlink ref="AZ5" r:id="rId8" display="Australian Census and Migrants Integrated Dataset 2011 Datacube - Victoria"/>
    <hyperlink ref="BA5" r:id="rId9" display="Australian Census and Migrants Integrated Dataset 2011 Datacube - Western Australia"/>
    <hyperlink ref="BD5" r:id="rId10" display="Cultural and Linguistic Characteristics of People using Mental Health Services and Prescription Medications, 2011: Table 1"/>
    <hyperlink ref="BE5" r:id="rId11" display="Cultural and Linguistic Characteristics of People using Mental Health Services and Prescription Medications, 2011: Table 2"/>
    <hyperlink ref="BF5" r:id="rId12" display="Cultural and Linguistic Characteristics of People using Mental Health Services and Prescription Medications, 2011: Table 3"/>
    <hyperlink ref="BG5" r:id="rId13" display="Cultural and Linguistic Characteristics of People using Mental Health Services and Prescription Medications, 2011: Table 4"/>
    <hyperlink ref="BH5" r:id="rId14" display="Cultural and Linguistic Characteristics of People using Mental Health Services and Prescription Medications, 2011: Table 5"/>
    <hyperlink ref="BI5" r:id="rId15" display="Cultural and Linguistic Characteristics of People using Mental Health Services and Prescription Medications, 2011: Table 6"/>
    <hyperlink ref="BJ5" r:id="rId16" display="Cultural and Linguistic Characteristics of People using Mental Health Services and Prescription Medications, 2011: Table 7"/>
    <hyperlink ref="A37" r:id="rId17" display="© Commonwealth of Australia 2011"/>
    <hyperlink ref="AI5" r:id="rId18" display="Births 2013"/>
    <hyperlink ref="DY5" r:id="rId19" display="Causes of Death 2005"/>
    <hyperlink ref="H5" r:id="rId20" display="Migration Australia 2016-17- State and Territoty Composition of Country of Birth "/>
    <hyperlink ref="G5" r:id="rId21" display="Migration Australia 2016-17- Estimated Resident Population by Country of Birth "/>
    <hyperlink ref="F5" r:id="rId22" display="Migration Australia 2016-17- Net Overseas Migration by Country of Birth "/>
    <hyperlink ref="C5" r:id="rId23" display="Deaths 2017"/>
    <hyperlink ref="I5" r:id="rId24" display="Australian Census and Migrants Integrated Dataset 2016 Datacube - Australia"/>
    <hyperlink ref="J5" r:id="rId25" display="Australian Census and Migrants Integrated Dataset 2016 Datacube - Australian Capital Territory"/>
    <hyperlink ref="K5" r:id="rId26" display="Australian Census and Migrants Integrated Dataset 2016 Datacube - New South Wales"/>
    <hyperlink ref="L5" r:id="rId27" display="Australian Census and Migrants Integrated Dataset 2016 Datacube - Northern Territory"/>
    <hyperlink ref="M5" r:id="rId28" display="Australian Census and Migrants Integrated Dataset 2016 Datacube - Queensland "/>
    <hyperlink ref="N5" r:id="rId29" display="Australian Census and Migrants Integrated Dataset 2016 Datacube - South Australia"/>
    <hyperlink ref="O5" r:id="rId30" display="Australian Census and Migrants Integrated Dataset 2016 Datacube - Tasmania "/>
    <hyperlink ref="P5" r:id="rId31" display="Australian Census and Migrants Integrated Dataset 2016 Datacube - Victoria "/>
    <hyperlink ref="Q5" r:id="rId32" display="Australian Census and Migrants Integrated Dataset 2016 Datacube - Western Australia"/>
    <hyperlink ref="U5" r:id="rId33" display="Census of Population and Housing 2016 : Reflecting Australia - Religion"/>
    <hyperlink ref="T5" r:id="rId34" display="Census of Population and Housing 2016 : Reflecting Australia - Cultural Diversity"/>
    <hyperlink ref="AP5" r:id="rId35" display="Births 2012 "/>
    <hyperlink ref="D5" r:id="rId36" display="Education and Work 2017"/>
    <hyperlink ref="B5" r:id="rId37" display="Education and Work 2018"/>
    <hyperlink ref="E5" r:id="rId38" display="Marriages and Divorces 2017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2" r:id="rId40"/>
  <headerFooter alignWithMargins="0">
    <oddHeader>&amp;C&amp;A</oddHeader>
    <oddFooter>&amp;CPage &amp;P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J1"/>
    </sheetView>
  </sheetViews>
  <sheetFormatPr defaultColWidth="11.57421875" defaultRowHeight="12.75"/>
  <cols>
    <col min="1" max="1" width="38.8515625" style="0" customWidth="1"/>
    <col min="2" max="9" width="11.57421875" style="8" customWidth="1"/>
  </cols>
  <sheetData>
    <row r="1" spans="1:10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</row>
    <row r="2" spans="1:3" ht="22.5" customHeight="1">
      <c r="A2" s="36" t="s">
        <v>112</v>
      </c>
      <c r="B2" s="36"/>
      <c r="C2" s="36"/>
    </row>
    <row r="3" spans="1:8" ht="12.75">
      <c r="A3" s="39" t="s">
        <v>111</v>
      </c>
      <c r="B3" s="39"/>
      <c r="C3" s="39"/>
      <c r="D3" s="39"/>
      <c r="E3" s="39"/>
      <c r="F3" s="39"/>
      <c r="G3" s="39"/>
      <c r="H3" s="39"/>
    </row>
    <row r="4" spans="1:10" ht="24" customHeight="1">
      <c r="A4" s="4" t="s">
        <v>49</v>
      </c>
      <c r="J4" s="8"/>
    </row>
    <row r="5" spans="1:10" ht="44.25" customHeight="1">
      <c r="A5" s="6"/>
      <c r="B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1" t="str">
        <f>HYPERLINK("http://www.abs.gov.au/ausstats/subscriber.nsf/LookupAttach/3415.0Data+Cubes-29.06.1117/$File/34150DS0003_2005_CSS_Migrants.xls","Crime and Safety 2005")</f>
        <v>Crime and Safety 2005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HYPERLINK("http://www.abs.gov.au/ausstats/subscriber.nsf/LookupAttach/3415.0Data+Cubes-29.06.1148/$File/34150DS0015_2005_PSS_Migrants.xls","Personal Safety 2005")</f>
        <v>Personal Safety 2005</v>
      </c>
    </row>
    <row r="6" spans="1:10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</row>
    <row r="7" spans="1:10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</row>
    <row r="9" spans="1:1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</row>
    <row r="10" spans="1:1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</row>
    <row r="11" spans="1:1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</row>
    <row r="12" spans="1:10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</row>
    <row r="13" spans="1:1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</row>
    <row r="14" spans="1:10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</row>
    <row r="15" spans="1:1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</row>
    <row r="17" spans="1:10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</row>
    <row r="18" spans="1:10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</row>
    <row r="19" spans="1:10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</row>
    <row r="20" spans="1:1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</row>
    <row r="21" spans="1:10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</row>
    <row r="22" spans="1:1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</row>
    <row r="23" spans="1:10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</row>
    <row r="24" spans="1:10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</row>
    <row r="25" spans="1:10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</row>
    <row r="27" spans="1:10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</row>
    <row r="28" spans="1:10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</row>
    <row r="29" spans="1:10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</row>
    <row r="30" spans="1:10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</row>
    <row r="31" spans="1:1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</row>
    <row r="32" spans="1:10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28</v>
      </c>
    </row>
    <row r="33" spans="1:10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</row>
    <row r="34" spans="1:10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28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2:C2"/>
    <mergeCell ref="A3:H3"/>
    <mergeCell ref="A1:J1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8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L1"/>
    </sheetView>
  </sheetViews>
  <sheetFormatPr defaultColWidth="11.57421875" defaultRowHeight="12.75"/>
  <cols>
    <col min="1" max="1" width="38.8515625" style="0" customWidth="1"/>
    <col min="2" max="3" width="12.28125" style="8" customWidth="1"/>
    <col min="4" max="8" width="11.57421875" style="8" customWidth="1"/>
    <col min="9" max="9" width="12.28125" style="8" customWidth="1"/>
    <col min="10" max="11" width="11.57421875" style="8" customWidth="1"/>
  </cols>
  <sheetData>
    <row r="1" spans="1:12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</row>
    <row r="2" spans="1:3" ht="22.5" customHeight="1">
      <c r="A2" s="36" t="s">
        <v>112</v>
      </c>
      <c r="B2" s="36"/>
      <c r="C2" s="36"/>
    </row>
    <row r="3" spans="1:8" ht="12.75">
      <c r="A3" s="39" t="s">
        <v>111</v>
      </c>
      <c r="B3" s="39"/>
      <c r="C3" s="39"/>
      <c r="D3" s="39"/>
      <c r="E3" s="39"/>
      <c r="F3" s="39"/>
      <c r="G3" s="39"/>
      <c r="H3" s="39"/>
    </row>
    <row r="4" spans="1:12" ht="24" customHeight="1">
      <c r="A4" s="4" t="s">
        <v>50</v>
      </c>
      <c r="L4" s="8"/>
    </row>
    <row r="5" spans="1:12" ht="75" customHeight="1">
      <c r="A5" s="6"/>
      <c r="B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K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L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2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</row>
    <row r="7" spans="1:12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</row>
    <row r="8" spans="1:12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</row>
    <row r="9" spans="1:12" ht="12.75">
      <c r="A9" s="3" t="s">
        <v>31</v>
      </c>
      <c r="B9" s="9" t="s">
        <v>28</v>
      </c>
      <c r="C9" s="9" t="s">
        <v>28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</row>
    <row r="10" spans="1:12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</row>
    <row r="11" spans="1:12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</row>
    <row r="12" spans="1:12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</row>
    <row r="13" spans="1:12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2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  <c r="K14" s="9" t="s">
        <v>28</v>
      </c>
      <c r="L14" s="9" t="s">
        <v>28</v>
      </c>
    </row>
    <row r="15" spans="1:12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</row>
    <row r="16" spans="1:12" ht="12.75">
      <c r="A16" s="3" t="s">
        <v>34</v>
      </c>
      <c r="B16" s="9" t="s">
        <v>59</v>
      </c>
      <c r="C16" s="9" t="s">
        <v>59</v>
      </c>
      <c r="D16" s="9" t="s">
        <v>28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28</v>
      </c>
    </row>
    <row r="17" spans="1:12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</row>
    <row r="18" spans="1:12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</row>
    <row r="19" spans="1:12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28</v>
      </c>
      <c r="K19" s="9" t="s">
        <v>28</v>
      </c>
      <c r="L19" s="9" t="s">
        <v>28</v>
      </c>
    </row>
    <row r="20" spans="1:12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</row>
    <row r="21" spans="1:12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  <c r="K21" s="9" t="s">
        <v>28</v>
      </c>
      <c r="L21" s="9" t="s">
        <v>28</v>
      </c>
    </row>
    <row r="22" spans="1:12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</row>
    <row r="23" spans="1:12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</row>
    <row r="24" spans="1:12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  <c r="K24" s="9" t="s">
        <v>28</v>
      </c>
      <c r="L24" s="9" t="s">
        <v>28</v>
      </c>
    </row>
    <row r="25" spans="1:12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</row>
    <row r="26" spans="1:12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</row>
    <row r="27" spans="1:12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</row>
    <row r="28" spans="1:12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  <c r="K28" s="9" t="s">
        <v>28</v>
      </c>
      <c r="L28" s="9" t="s">
        <v>28</v>
      </c>
    </row>
    <row r="29" spans="1:12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</row>
    <row r="30" spans="1:12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</row>
    <row r="31" spans="1:12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</row>
    <row r="32" spans="1:12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</row>
    <row r="33" spans="1:12" ht="12.75">
      <c r="A33" s="3" t="s">
        <v>46</v>
      </c>
      <c r="B33" s="9" t="s">
        <v>59</v>
      </c>
      <c r="C33" s="9" t="s">
        <v>59</v>
      </c>
      <c r="D33" s="9" t="s">
        <v>28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28</v>
      </c>
    </row>
    <row r="34" spans="1:12" ht="12.75">
      <c r="A34" s="3" t="s">
        <v>47</v>
      </c>
      <c r="B34" s="9" t="s">
        <v>59</v>
      </c>
      <c r="C34" s="9" t="s">
        <v>59</v>
      </c>
      <c r="D34" s="9" t="s">
        <v>28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1:L1"/>
    <mergeCell ref="A2:C2"/>
    <mergeCell ref="A3:H3"/>
  </mergeCells>
  <hyperlinks>
    <hyperlink ref="A37" r:id="rId1" display="© Commonwealth of Australia 2011"/>
  </hyperlinks>
  <printOptions/>
  <pageMargins left="0.7875" right="0.7875" top="1.025" bottom="1.025" header="0.7875" footer="0.7875"/>
  <pageSetup fitToHeight="1" fitToWidth="1" horizontalDpi="300" verticalDpi="300" orientation="landscape" paperSize="9" scale="74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T1"/>
    </sheetView>
  </sheetViews>
  <sheetFormatPr defaultColWidth="11.57421875" defaultRowHeight="12.75"/>
  <cols>
    <col min="1" max="1" width="38.8515625" style="0" customWidth="1"/>
    <col min="2" max="3" width="11.57421875" style="8" customWidth="1"/>
    <col min="4" max="4" width="12.28125" style="8" customWidth="1"/>
    <col min="5" max="9" width="11.57421875" style="8" customWidth="1"/>
    <col min="10" max="12" width="12.7109375" style="8" customWidth="1"/>
    <col min="13" max="16" width="11.57421875" style="8" customWidth="1"/>
    <col min="17" max="19" width="11.57421875" style="0" customWidth="1"/>
    <col min="20" max="20" width="11.57421875" style="8" customWidth="1"/>
  </cols>
  <sheetData>
    <row r="1" spans="1:20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5" ht="22.5" customHeight="1">
      <c r="A2" s="36" t="s">
        <v>112</v>
      </c>
      <c r="B2" s="36"/>
      <c r="C2" s="36"/>
      <c r="E2" s="1"/>
    </row>
    <row r="3" spans="1:14" ht="12.7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9" ht="24" customHeight="1">
      <c r="A4" s="4" t="s">
        <v>51</v>
      </c>
      <c r="Q4" s="8"/>
      <c r="R4" s="8"/>
      <c r="S4" s="15"/>
    </row>
    <row r="5" spans="1:20" ht="68.2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E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F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G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H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I5" s="27" t="s">
        <v>126</v>
      </c>
      <c r="J5" s="27" t="s">
        <v>110</v>
      </c>
      <c r="K5" s="11" t="str">
        <f>HYPERLINK("http://www.abs.gov.au/ausstats/Subscriber.nsf/LookupAttach/6227.0Data+Cubes-29.11.161/$File/62270Do001_201605.xls","Education and Work 2016")</f>
        <v>Education and Work 2016</v>
      </c>
      <c r="L5" s="11" t="str">
        <f>HYPERLINK("http://www.abs.gov.au/ausstats/subscriber.nsf/LookupAttach/3415.0Data+Cubes-28.06.16142/$File/34150DS0088_2015_Education and Work_Migrants.xls","Education and Work 2015")</f>
        <v>Education and Work 2015</v>
      </c>
      <c r="M5" s="11" t="str">
        <f>HYPERLINK("http://www.abs.gov.au/ausstats/subscriber.nsf/LookupAttach/3415.0Data+Cubes-19.08.15141/$File/34150DS0086_2013_Education and Work_Migrants.xls","Education and Work 2013")</f>
        <v>Education and Work 2013</v>
      </c>
      <c r="N5" s="11" t="str">
        <f>HYPERLINK("http://www.abs.gov.au/ausstats/subscriber.nsf/LookupAttach/3415.0Data+Cubes-29.06.1125/$File/34150DS0051_2010_Education and Work_Migrants.xls","Education and Work 2010")</f>
        <v>Education and Work 2010</v>
      </c>
      <c r="O5" s="11" t="str">
        <f>HYPERLINK("http://www.abs.gov.au/ausstats/subscriber.nsf/LookupAttach/3415.0Data+Cubes-29.06.1126/$File/34150DS0034_2007_Educ and Work_Migrants.xls","Education and Work 2007")</f>
        <v>Education and Work 2007</v>
      </c>
      <c r="P5" s="11" t="str">
        <f>HYPERLINK("http://www.abs.gov.au/ausstats/subscriber.nsf/LookupAttach/3415.0Data+Cubes-29.06.1127/$File/34150DS0006_2006_SEW_Migrants.xls","Education and Work 2006")</f>
        <v>Education and Work 2006</v>
      </c>
      <c r="Q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R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S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T5" s="11" t="str">
        <f>HYPERLINK("http://www.abs.gov.au/ausstats/subscriber.nsf/LookupAttach/4235.0Data+Cubes-22.06.164/$File/42350Do004_2015.xls","Qualifications and Work 2015")</f>
        <v>Qualifications and Work 2015</v>
      </c>
    </row>
    <row r="6" spans="1:20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</row>
    <row r="7" spans="1:20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59</v>
      </c>
      <c r="H7" s="9" t="s">
        <v>59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</row>
    <row r="8" spans="1:20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59</v>
      </c>
      <c r="H8" s="9" t="s">
        <v>59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</row>
    <row r="9" spans="1:2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</row>
    <row r="10" spans="1:2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</row>
    <row r="11" spans="1:2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</row>
    <row r="12" spans="1:20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</row>
    <row r="13" spans="1:2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59</v>
      </c>
      <c r="S13" s="9" t="s">
        <v>28</v>
      </c>
      <c r="T13" s="9" t="s">
        <v>28</v>
      </c>
    </row>
    <row r="14" spans="1:20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28</v>
      </c>
      <c r="H14" s="9" t="s">
        <v>28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N14" s="9" t="s">
        <v>28</v>
      </c>
      <c r="O14" s="9" t="s">
        <v>28</v>
      </c>
      <c r="P14" s="9" t="s">
        <v>28</v>
      </c>
      <c r="Q14" s="9" t="s">
        <v>59</v>
      </c>
      <c r="R14" s="9" t="s">
        <v>59</v>
      </c>
      <c r="S14" s="9" t="s">
        <v>28</v>
      </c>
      <c r="T14" s="9" t="s">
        <v>28</v>
      </c>
    </row>
    <row r="15" spans="1:2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59</v>
      </c>
      <c r="R15" s="9" t="s">
        <v>59</v>
      </c>
      <c r="S15" s="9" t="s">
        <v>28</v>
      </c>
      <c r="T15" s="9" t="s">
        <v>28</v>
      </c>
    </row>
    <row r="16" spans="1:20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</row>
    <row r="17" spans="1:20" ht="12.75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59</v>
      </c>
      <c r="F17" s="9" t="s">
        <v>59</v>
      </c>
      <c r="G17" s="9" t="s">
        <v>59</v>
      </c>
      <c r="H17" s="9" t="s">
        <v>59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59</v>
      </c>
      <c r="R17" s="9" t="s">
        <v>59</v>
      </c>
      <c r="S17" s="9" t="s">
        <v>59</v>
      </c>
      <c r="T17" s="9" t="s">
        <v>59</v>
      </c>
    </row>
    <row r="18" spans="1:20" ht="12.75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59</v>
      </c>
      <c r="F18" s="9" t="s">
        <v>59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59</v>
      </c>
      <c r="T18" s="9" t="s">
        <v>59</v>
      </c>
    </row>
    <row r="19" spans="1:20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59</v>
      </c>
      <c r="R19" s="9" t="s">
        <v>59</v>
      </c>
      <c r="S19" s="9" t="s">
        <v>59</v>
      </c>
      <c r="T19" s="9" t="s">
        <v>59</v>
      </c>
    </row>
    <row r="20" spans="1:2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59</v>
      </c>
      <c r="H20" s="9" t="s">
        <v>59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59</v>
      </c>
      <c r="T20" s="9" t="s">
        <v>59</v>
      </c>
    </row>
    <row r="21" spans="1:20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59</v>
      </c>
      <c r="R21" s="9" t="s">
        <v>59</v>
      </c>
      <c r="S21" s="9" t="s">
        <v>28</v>
      </c>
      <c r="T21" s="9" t="s">
        <v>59</v>
      </c>
    </row>
    <row r="22" spans="1:2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59</v>
      </c>
      <c r="T22" s="9" t="s">
        <v>59</v>
      </c>
    </row>
    <row r="23" spans="1:20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59</v>
      </c>
      <c r="T23" s="9" t="s">
        <v>59</v>
      </c>
    </row>
    <row r="24" spans="1:20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28</v>
      </c>
      <c r="O24" s="9" t="s">
        <v>28</v>
      </c>
      <c r="P24" s="9" t="s">
        <v>28</v>
      </c>
      <c r="Q24" s="9" t="s">
        <v>59</v>
      </c>
      <c r="R24" s="9" t="s">
        <v>59</v>
      </c>
      <c r="S24" s="9" t="s">
        <v>59</v>
      </c>
      <c r="T24" s="9" t="s">
        <v>59</v>
      </c>
    </row>
    <row r="25" spans="1:20" ht="12.75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59</v>
      </c>
      <c r="F25" s="9" t="s">
        <v>59</v>
      </c>
      <c r="G25" s="9" t="s">
        <v>28</v>
      </c>
      <c r="H25" s="9" t="s">
        <v>28</v>
      </c>
      <c r="I25" s="9" t="s">
        <v>59</v>
      </c>
      <c r="J25" s="9" t="s">
        <v>59</v>
      </c>
      <c r="K25" s="9" t="s">
        <v>59</v>
      </c>
      <c r="L25" s="9" t="s">
        <v>59</v>
      </c>
      <c r="M25" s="9" t="s">
        <v>59</v>
      </c>
      <c r="N25" s="9" t="s">
        <v>28</v>
      </c>
      <c r="O25" s="9" t="s">
        <v>28</v>
      </c>
      <c r="P25" s="9" t="s">
        <v>28</v>
      </c>
      <c r="Q25" s="9" t="s">
        <v>59</v>
      </c>
      <c r="R25" s="9" t="s">
        <v>28</v>
      </c>
      <c r="S25" s="9" t="s">
        <v>28</v>
      </c>
      <c r="T25" s="9" t="s">
        <v>59</v>
      </c>
    </row>
    <row r="26" spans="1:20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</row>
    <row r="27" spans="1:20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</row>
    <row r="28" spans="1:20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28</v>
      </c>
      <c r="H28" s="9" t="s">
        <v>28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N28" s="9" t="s">
        <v>28</v>
      </c>
      <c r="O28" s="9" t="s">
        <v>28</v>
      </c>
      <c r="P28" s="9" t="s">
        <v>28</v>
      </c>
      <c r="Q28" s="9" t="s">
        <v>59</v>
      </c>
      <c r="R28" s="9" t="s">
        <v>59</v>
      </c>
      <c r="S28" s="9" t="s">
        <v>28</v>
      </c>
      <c r="T28" s="9" t="s">
        <v>59</v>
      </c>
    </row>
    <row r="29" spans="1:20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28</v>
      </c>
      <c r="H29" s="9" t="s">
        <v>28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</row>
    <row r="30" spans="1:20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</row>
    <row r="31" spans="1:2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</row>
    <row r="32" spans="1:20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</row>
    <row r="33" spans="1:20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</row>
    <row r="34" spans="1:20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59</v>
      </c>
      <c r="T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2:C2"/>
    <mergeCell ref="A3:N3"/>
    <mergeCell ref="A1:T1"/>
  </mergeCells>
  <hyperlinks>
    <hyperlink ref="A37" r:id="rId1" display="© Commonwealth of Australia 2011"/>
    <hyperlink ref="I5" r:id="rId2" display="Education and Work 2018"/>
    <hyperlink ref="J5" r:id="rId3" display="Education and Work 2017"/>
  </hyperlinks>
  <printOptions/>
  <pageMargins left="0.7875" right="0.7875" top="1.025" bottom="1.025" header="0.7875" footer="0.7875"/>
  <pageSetup fitToHeight="0" fitToWidth="1" horizontalDpi="300" verticalDpi="300" orientation="landscape" paperSize="9" scale="69" r:id="rId5"/>
  <headerFooter alignWithMargins="0">
    <oddHeader>&amp;C&amp;A</oddHeader>
    <oddFooter>&amp;CPage &amp;P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U1"/>
    </sheetView>
  </sheetViews>
  <sheetFormatPr defaultColWidth="11.57421875" defaultRowHeight="12.75"/>
  <cols>
    <col min="1" max="1" width="38.8515625" style="0" customWidth="1"/>
    <col min="2" max="5" width="11.57421875" style="8" customWidth="1"/>
    <col min="6" max="7" width="12.57421875" style="8" customWidth="1"/>
    <col min="8" max="20" width="11.57421875" style="8" customWidth="1"/>
  </cols>
  <sheetData>
    <row r="1" spans="1:21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3" ht="22.5" customHeight="1">
      <c r="A2" s="36" t="s">
        <v>112</v>
      </c>
      <c r="B2" s="36"/>
      <c r="C2" s="36"/>
    </row>
    <row r="3" spans="1:8" ht="12.75">
      <c r="A3" s="39" t="s">
        <v>111</v>
      </c>
      <c r="B3" s="39"/>
      <c r="C3" s="39"/>
      <c r="D3" s="39"/>
      <c r="E3" s="39"/>
      <c r="F3" s="39"/>
      <c r="G3" s="39"/>
      <c r="H3" s="39"/>
    </row>
    <row r="4" spans="1:21" ht="24" customHeight="1">
      <c r="A4" s="4" t="s">
        <v>52</v>
      </c>
      <c r="F4" s="11"/>
      <c r="G4" s="11"/>
      <c r="U4" s="8"/>
    </row>
    <row r="5" spans="1:21" ht="44.25" customHeight="1">
      <c r="A5" s="6"/>
      <c r="B5" s="11" t="str">
        <f>HYPERLINK("http://www.abs.gov.au/ausstats/subscriber.nsf/LookupAttach/3415.0Data+Cubes-29.06.1115/$File/34150DS0023_2005_Child_Care_Migrants.xls","Child Care 2005")</f>
        <v>Child Care 2005</v>
      </c>
      <c r="C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1" t="str">
        <f>HYPERLINK("http://www.abs.gov.au/ausstats/subscriber.nsf/LookupAttach/3415.0Data+Cubes-29.06.1123/$File/34150DS0027_2007_Divorces_Migrants.xls","Divorces 2007")</f>
        <v>Divorces 2007</v>
      </c>
      <c r="F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1" t="str">
        <f>HYPERLINK("http://www.abs.gov.au/ausstats/subscriber.nsf/LookupAttach/3415.0Data+Cubes-19.08.15185/$File/41590do012.xls","General Social Survey 2014 Table 12")</f>
        <v>General Social Survey 2014 Table 12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HYPERLINK("http://www.abs.gov.au/ausstats/subscriber.nsf/LookupAttach/3415.0Data+Cubes-29.06.1142/$File/34150DS0029_2007_Marriages_Migrants.xls","Marriages 2007")</f>
        <v>Marriages 2007</v>
      </c>
      <c r="L5" s="27" t="s">
        <v>123</v>
      </c>
      <c r="M5" s="26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N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O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P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Q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R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S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T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U5" s="11" t="str">
        <f>HYPERLINK("http://www.abs.gov.au/ausstats/subscriber.nsf/LookupAttach/3415.0Data+Cubes-29.06.1153/$File/34150DS0037_2006_Volunteers_Migrants.xls","Voluntary Work 2006")</f>
        <v>Voluntary Work 2006</v>
      </c>
    </row>
    <row r="6" spans="1:21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</row>
    <row r="7" spans="1:21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</row>
    <row r="8" spans="1:21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</row>
    <row r="9" spans="1:21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</row>
    <row r="10" spans="1:21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</row>
    <row r="11" spans="1:21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</row>
    <row r="12" spans="1:21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</row>
    <row r="13" spans="1:21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</row>
    <row r="14" spans="1:21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59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</row>
    <row r="15" spans="1:21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</row>
    <row r="16" spans="1:21" ht="12.75">
      <c r="A16" s="3" t="s">
        <v>34</v>
      </c>
      <c r="B16" s="9" t="s">
        <v>28</v>
      </c>
      <c r="C16" s="9" t="s">
        <v>59</v>
      </c>
      <c r="D16" s="9" t="s">
        <v>59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28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59</v>
      </c>
    </row>
    <row r="17" spans="1:21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59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</row>
    <row r="18" spans="1:21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</row>
    <row r="19" spans="1:21" ht="12.75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59</v>
      </c>
    </row>
    <row r="20" spans="1:21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</row>
    <row r="21" spans="1:21" ht="12.75">
      <c r="A21" s="3" t="s">
        <v>38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</row>
    <row r="22" spans="1:21" ht="12.75">
      <c r="A22" s="3" t="s">
        <v>39</v>
      </c>
      <c r="B22" s="9" t="s">
        <v>59</v>
      </c>
      <c r="C22" s="9" t="s">
        <v>59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</row>
    <row r="23" spans="1:21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</row>
    <row r="24" spans="1:21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</row>
    <row r="25" spans="1:21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59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</row>
    <row r="26" spans="1:21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</row>
    <row r="27" spans="1:21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</row>
    <row r="28" spans="1:21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59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</row>
    <row r="29" spans="1:21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59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</row>
    <row r="30" spans="1:21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</row>
    <row r="31" spans="1:21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</row>
    <row r="32" spans="1:21" ht="12.75">
      <c r="A32" s="3" t="s">
        <v>45</v>
      </c>
      <c r="B32" s="9" t="s">
        <v>28</v>
      </c>
      <c r="C32" s="9" t="s">
        <v>59</v>
      </c>
      <c r="D32" s="9" t="s">
        <v>59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59</v>
      </c>
    </row>
    <row r="33" spans="1:21" ht="12.75">
      <c r="A33" s="3" t="s">
        <v>46</v>
      </c>
      <c r="B33" s="9" t="s">
        <v>28</v>
      </c>
      <c r="C33" s="9" t="s">
        <v>59</v>
      </c>
      <c r="D33" s="9" t="s">
        <v>59</v>
      </c>
      <c r="E33" s="9" t="s">
        <v>28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59</v>
      </c>
    </row>
    <row r="34" spans="1:21" ht="12.75">
      <c r="A34" s="3" t="s">
        <v>47</v>
      </c>
      <c r="B34" s="9" t="s">
        <v>28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1:U1"/>
    <mergeCell ref="A2:C2"/>
    <mergeCell ref="A3:H3"/>
  </mergeCells>
  <hyperlinks>
    <hyperlink ref="A37" r:id="rId1" display="© Commonwealth of Australia 2011"/>
    <hyperlink ref="L5" r:id="rId2" display="Marriages and Divorces 2017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geOrder="overThenDown" paperSize="9" scale="78" r:id="rId4"/>
  <headerFooter alignWithMargins="0">
    <oddHeader>&amp;C&amp;A</oddHeader>
    <oddFooter>&amp;CPage &amp;P</oddFooter>
  </headerFooter>
  <colBreaks count="1" manualBreakCount="1">
    <brk id="9" max="36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pane xSplit="1" ySplit="5" topLeftCell="B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1" sqref="A1:Y1"/>
    </sheetView>
  </sheetViews>
  <sheetFormatPr defaultColWidth="11.57421875" defaultRowHeight="12.75"/>
  <cols>
    <col min="1" max="1" width="38.8515625" style="0" customWidth="1"/>
    <col min="2" max="19" width="11.57421875" style="8" customWidth="1"/>
    <col min="20" max="20" width="12.140625" style="8" customWidth="1"/>
    <col min="21" max="23" width="11.57421875" style="8" customWidth="1"/>
    <col min="24" max="24" width="12.28125" style="8" customWidth="1"/>
  </cols>
  <sheetData>
    <row r="1" spans="1:25" ht="67.5" customHeight="1">
      <c r="A1" s="34" t="s">
        <v>94</v>
      </c>
      <c r="B1" s="34"/>
      <c r="C1" s="3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" ht="22.5" customHeight="1">
      <c r="A2" s="36" t="s">
        <v>112</v>
      </c>
      <c r="B2" s="36"/>
      <c r="C2" s="36"/>
    </row>
    <row r="3" spans="1:7" ht="12.75">
      <c r="A3" s="39" t="s">
        <v>111</v>
      </c>
      <c r="B3" s="39"/>
      <c r="C3" s="39"/>
      <c r="D3" s="39"/>
      <c r="E3" s="39"/>
      <c r="F3" s="39"/>
      <c r="G3" s="39"/>
    </row>
    <row r="4" spans="1:25" ht="24" customHeight="1">
      <c r="A4" s="4" t="s">
        <v>53</v>
      </c>
      <c r="Y4" s="8"/>
    </row>
    <row r="5" spans="1:25" ht="109.5" customHeight="1">
      <c r="A5" s="6"/>
      <c r="B5" s="11" t="str">
        <f>HYPERLINK("http://www.abs.gov.au/ausstats/subscriber.nsf/LookupAttach/3415.0Data+Cubes-26.07.1250/$File/34150DS0074_2010_Causes of Death_Migrants.xls","Causes of Death 2010")</f>
        <v>Causes of Death 2010</v>
      </c>
      <c r="C5" s="11" t="str">
        <f>HYPERLINK("http://www.abs.gov.au/ausstats/subscriber.nsf/LookupAttach/3415.0Data+Cubes-29.11.1150/$File/34150DS0063_2009_Causes of Death_Migrants.xls","Causes of Death 2009")</f>
        <v>Causes of Death 2009</v>
      </c>
      <c r="D5" s="11" t="str">
        <f>HYPERLINK("http://www.abs.gov.au/ausstats/subscriber.nsf/LookupAttach/3415.0Data+Cubes-29.06.119/$File/34150DS0047_2008_Causes of Death_Migrants.xls","Causes of Death 2008")</f>
        <v>Causes of Death 2008</v>
      </c>
      <c r="E5" s="11" t="str">
        <f>HYPERLINK("http://www.abs.gov.au/ausstats/subscriber.nsf/LookupAttach/3415.0Data+Cubes-29.06.1110/$File/34150DS0046_2007_Causes of Death_Migrants.xls","Causes of Death 2007")</f>
        <v>Causes of Death 2007</v>
      </c>
      <c r="F5" s="11" t="str">
        <f>HYPERLINK("http://www.abs.gov.au/ausstats/subscriber.nsf/LookupAttach/3415.0Data+Cubes-29.06.1111/$File/34150DS0022_2006_Causes of Death_Migrants.xls","Causes of Death 2006")</f>
        <v>Causes of Death 2006</v>
      </c>
      <c r="G5" s="11" t="s">
        <v>109</v>
      </c>
      <c r="H5" s="11" t="s">
        <v>95</v>
      </c>
      <c r="I5" s="11" t="s">
        <v>96</v>
      </c>
      <c r="J5" s="11" t="s">
        <v>97</v>
      </c>
      <c r="K5" s="11" t="s">
        <v>98</v>
      </c>
      <c r="L5" s="11" t="s">
        <v>99</v>
      </c>
      <c r="M5" s="11" t="s">
        <v>100</v>
      </c>
      <c r="N5" s="11" t="s">
        <v>101</v>
      </c>
      <c r="O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P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Q5" s="11" t="s">
        <v>80</v>
      </c>
      <c r="R5" s="11" t="s">
        <v>81</v>
      </c>
      <c r="S5" s="11" t="s">
        <v>82</v>
      </c>
      <c r="T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U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V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W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X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Y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</row>
    <row r="6" spans="1:2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</row>
    <row r="7" spans="1:25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</row>
    <row r="8" spans="1:25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</row>
    <row r="9" spans="1:25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</row>
    <row r="10" spans="1:25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N10" s="9" t="s">
        <v>59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</row>
    <row r="11" spans="1:25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N11" s="9" t="s">
        <v>59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</row>
    <row r="12" spans="1:25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</row>
    <row r="13" spans="1:25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59</v>
      </c>
      <c r="W13" s="9" t="s">
        <v>28</v>
      </c>
      <c r="X13" s="9" t="s">
        <v>59</v>
      </c>
      <c r="Y13" s="9" t="s">
        <v>28</v>
      </c>
    </row>
    <row r="14" spans="1:25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59</v>
      </c>
      <c r="R14" s="9" t="s">
        <v>59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</row>
    <row r="15" spans="1:25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</row>
    <row r="16" spans="1:25" ht="12.75">
      <c r="A16" s="3" t="s">
        <v>34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28</v>
      </c>
      <c r="U16" s="9" t="s">
        <v>28</v>
      </c>
      <c r="V16" s="9" t="s">
        <v>59</v>
      </c>
      <c r="W16" s="9" t="s">
        <v>28</v>
      </c>
      <c r="X16" s="9" t="s">
        <v>59</v>
      </c>
      <c r="Y16" s="9" t="s">
        <v>59</v>
      </c>
    </row>
    <row r="17" spans="1:25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59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</row>
    <row r="18" spans="1:25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</row>
    <row r="19" spans="1:25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28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28</v>
      </c>
    </row>
    <row r="20" spans="1:25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</row>
    <row r="21" spans="1:25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28</v>
      </c>
      <c r="P21" s="9" t="s">
        <v>28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28</v>
      </c>
    </row>
    <row r="22" spans="1:25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59</v>
      </c>
      <c r="I22" s="9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N22" s="9" t="s">
        <v>59</v>
      </c>
      <c r="O22" s="9" t="s">
        <v>59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</row>
    <row r="23" spans="1:25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</row>
    <row r="24" spans="1:25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28</v>
      </c>
      <c r="P24" s="9" t="s">
        <v>28</v>
      </c>
      <c r="Q24" s="9" t="s">
        <v>59</v>
      </c>
      <c r="R24" s="9" t="s">
        <v>59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</row>
    <row r="25" spans="1:25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59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</row>
    <row r="26" spans="1:25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</row>
    <row r="27" spans="1:25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</row>
    <row r="28" spans="1:25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59</v>
      </c>
      <c r="R28" s="9" t="s">
        <v>59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</row>
    <row r="29" spans="1:25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59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</row>
    <row r="30" spans="1:25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</row>
    <row r="31" spans="1:25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</row>
    <row r="32" spans="1:25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28</v>
      </c>
      <c r="U32" s="9" t="s">
        <v>28</v>
      </c>
      <c r="V32" s="9" t="s">
        <v>59</v>
      </c>
      <c r="W32" s="9" t="s">
        <v>28</v>
      </c>
      <c r="X32" s="9" t="s">
        <v>59</v>
      </c>
      <c r="Y32" s="9" t="s">
        <v>59</v>
      </c>
    </row>
    <row r="33" spans="1:25" ht="12.75">
      <c r="A33" s="3" t="s">
        <v>46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28</v>
      </c>
      <c r="U33" s="9" t="s">
        <v>28</v>
      </c>
      <c r="V33" s="9" t="s">
        <v>59</v>
      </c>
      <c r="W33" s="9" t="s">
        <v>28</v>
      </c>
      <c r="X33" s="9" t="s">
        <v>59</v>
      </c>
      <c r="Y33" s="9" t="s">
        <v>59</v>
      </c>
    </row>
    <row r="34" spans="1:25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28</v>
      </c>
      <c r="U34" s="9" t="s">
        <v>28</v>
      </c>
      <c r="V34" s="9" t="s">
        <v>59</v>
      </c>
      <c r="W34" s="9" t="s">
        <v>28</v>
      </c>
      <c r="X34" s="9" t="s">
        <v>59</v>
      </c>
      <c r="Y34" s="9" t="s">
        <v>59</v>
      </c>
    </row>
    <row r="37" ht="12.75">
      <c r="A37" s="5" t="s">
        <v>114</v>
      </c>
    </row>
  </sheetData>
  <sheetProtection sheet="1" formatCells="0" formatColumns="0" formatRows="0" insertColumns="0" insertRows="0" insertHyperlinks="0" deleteColumns="0" deleteRows="0"/>
  <mergeCells count="3">
    <mergeCell ref="A1:Y1"/>
    <mergeCell ref="A2:C2"/>
    <mergeCell ref="A3:G3"/>
  </mergeCells>
  <hyperlinks>
    <hyperlink ref="H5" r:id="rId1" display="Cultural and Linguistic Characteristics of People using Mental Health Services and Prescription Medications, 2011: Table 1"/>
    <hyperlink ref="I5" r:id="rId2" display="Cultural and Linguistic Characteristics of People using Mental Health Services and Prescription Medications, 2011: Table 2"/>
    <hyperlink ref="J5" r:id="rId3" display="Cultural and Linguistic Characteristics of People using Mental Health Services and Prescription Medications, 2011: Table 3"/>
    <hyperlink ref="K5" r:id="rId4" display="Cultural and Linguistic Characteristics of People using Mental Health Services and Prescription Medications, 2011: Table 4"/>
    <hyperlink ref="L5" r:id="rId5" display="Cultural and Linguistic Characteristics of People using Mental Health Services and Prescription Medications, 2011: Table 5"/>
    <hyperlink ref="M5" r:id="rId6" display="Cultural and Linguistic Characteristics of People using Mental Health Services and Prescription Medications, 2011: Table 6"/>
    <hyperlink ref="N5" r:id="rId7" display="Cultural and Linguistic Characteristics of People using Mental Health Services and Prescription Medications, 2011: Table 7"/>
    <hyperlink ref="A37" r:id="rId8" display="© Commonwealth of Australia 2011"/>
    <hyperlink ref="G5" r:id="rId9" display="Causes of Death 2005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5" r:id="rId11"/>
  <headerFooter alignWithMargins="0">
    <oddHeader>&amp;C&amp;A</oddHeader>
    <oddFooter>&amp;CPage &amp;P</oddFooter>
  </headerFooter>
  <colBreaks count="1" manualBreakCount="1">
    <brk id="16" max="36" man="1"/>
  </col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Hargreaves</dc:creator>
  <cp:keywords/>
  <dc:description/>
  <cp:lastModifiedBy>Ingrid Tejada</cp:lastModifiedBy>
  <cp:lastPrinted>2017-07-16T22:10:51Z</cp:lastPrinted>
  <dcterms:created xsi:type="dcterms:W3CDTF">2011-05-30T08:00:50Z</dcterms:created>
  <dcterms:modified xsi:type="dcterms:W3CDTF">2018-12-13T03:56:29Z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